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ust\1 GMD\PanJam\PanJam Board Pack 2022 February 28\"/>
    </mc:Choice>
  </mc:AlternateContent>
  <xr:revisionPtr revIDLastSave="0" documentId="13_ncr:1_{CCD9D652-909F-44B5-85C4-AD74D3CB0D9F}" xr6:coauthVersionLast="47" xr6:coauthVersionMax="47" xr10:uidLastSave="{00000000-0000-0000-0000-000000000000}"/>
  <bookViews>
    <workbookView xWindow="-120" yWindow="-120" windowWidth="20730" windowHeight="11160" xr2:uid="{7CDE4C75-7665-4985-ACB3-D17CF3553BD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1" l="1"/>
  <c r="C45" i="1"/>
  <c r="C44" i="1"/>
  <c r="C43" i="1"/>
  <c r="C59" i="1" s="1"/>
  <c r="D42" i="1"/>
  <c r="D58" i="1" s="1"/>
  <c r="C42" i="1"/>
  <c r="C58" i="1" s="1"/>
  <c r="D41" i="1"/>
  <c r="D57" i="1" s="1"/>
  <c r="C41" i="1"/>
  <c r="C57" i="1" s="1"/>
  <c r="C40" i="1"/>
  <c r="C26" i="1"/>
  <c r="D18" i="1"/>
  <c r="D17" i="1"/>
  <c r="D16" i="1"/>
  <c r="D15" i="1"/>
  <c r="C14" i="1"/>
  <c r="C21" i="1" s="1"/>
  <c r="D13" i="1"/>
  <c r="D12" i="1"/>
  <c r="D11" i="1"/>
  <c r="D10" i="1"/>
  <c r="A10" i="1"/>
  <c r="A11" i="1" s="1"/>
  <c r="A12" i="1" s="1"/>
  <c r="A13" i="1" s="1"/>
  <c r="A14" i="1" s="1"/>
  <c r="D9" i="1"/>
  <c r="D21" i="1" l="1"/>
  <c r="C22" i="1"/>
  <c r="D22" i="1" s="1"/>
  <c r="D14" i="1"/>
  <c r="D23" i="1" l="1"/>
</calcChain>
</file>

<file path=xl/sharedStrings.xml><?xml version="1.0" encoding="utf-8"?>
<sst xmlns="http://schemas.openxmlformats.org/spreadsheetml/2006/main" count="67" uniqueCount="46">
  <si>
    <t xml:space="preserve">                      PAN JAM INVESTMENT LIMITED </t>
  </si>
  <si>
    <t xml:space="preserve">                  10 LARGEST SHAREHOLDERS AS AT  31 DECEMBER 2021</t>
  </si>
  <si>
    <t>SHAREHOLDERS</t>
  </si>
  <si>
    <t>STOCK HELD</t>
  </si>
  <si>
    <t>OWNERSHIP</t>
  </si>
  <si>
    <t>%</t>
  </si>
  <si>
    <t>Boswell Investments Limited</t>
  </si>
  <si>
    <t>Sagicor Pooled Equity Fund</t>
  </si>
  <si>
    <t>National Insurance Fund</t>
  </si>
  <si>
    <t>Scotia Jamaica Investment Mgmt. A/c 3119</t>
  </si>
  <si>
    <t>Facey, Stephen and Wendy</t>
  </si>
  <si>
    <t>ATL Group Pension Fund Trustees Nom Ltd</t>
  </si>
  <si>
    <t>Guardian Life Limited</t>
  </si>
  <si>
    <t>Cecil Boswell Facey Foundation</t>
  </si>
  <si>
    <t>NCB Insurance Company Ltd WT109</t>
  </si>
  <si>
    <t>JCSD Trustee Services Ltd - Sigma Equity</t>
  </si>
  <si>
    <t>Total Top Ten (10) Shareholdings</t>
  </si>
  <si>
    <t>Other Shareholdings</t>
  </si>
  <si>
    <t>Total Issued Shares</t>
  </si>
  <si>
    <t>Total no. of stockholders</t>
  </si>
  <si>
    <t>*Connected Parties</t>
  </si>
  <si>
    <t xml:space="preserve">                                                      PANJAM INVESTMENT LIMITED </t>
  </si>
  <si>
    <t>INTEREST OF DIRECTORS &amp; SENIOR MANAGERS</t>
  </si>
  <si>
    <t>AS AT 31 DECEMBER 2021</t>
  </si>
  <si>
    <t>SHAREHOLDINGS OF DIRECTORS</t>
  </si>
  <si>
    <t>CONNECTED</t>
  </si>
  <si>
    <t>NAME</t>
  </si>
  <si>
    <t>PERSONAL</t>
  </si>
  <si>
    <t>PARTY</t>
  </si>
  <si>
    <t>CHRISTOPHER BARNES</t>
  </si>
  <si>
    <t>NIL</t>
  </si>
  <si>
    <t xml:space="preserve">STEPHEN B FACEY  </t>
  </si>
  <si>
    <t>PAUL FACEY</t>
  </si>
  <si>
    <t>PAUL HANWORTH</t>
  </si>
  <si>
    <t>KATHLEEN MOSS</t>
  </si>
  <si>
    <t>IAN PARSARD</t>
  </si>
  <si>
    <t>MATTHEW PRAGNELL</t>
  </si>
  <si>
    <t>ANGELLA RAINFORD</t>
  </si>
  <si>
    <t>JOANNA BANKS</t>
  </si>
  <si>
    <t>SHAREHOLDINGS OF SENIOR MANAGERS</t>
  </si>
  <si>
    <t>STEPHEN B FACEY</t>
  </si>
  <si>
    <t>CAMELIA NELSON</t>
  </si>
  <si>
    <t>CLAUDETTE ASHMAN IVEY</t>
  </si>
  <si>
    <t>KAREN L VAZ</t>
  </si>
  <si>
    <t xml:space="preserve"> </t>
  </si>
  <si>
    <t>DONOVAN H. PERKINS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</si>
</sst>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  <numFmt numFmtId="166" formatCode="###,###,###,##0.##############"/>
    <numFmt numFmtId="167" formatCode="###,###,###,##0.#############"/>
    <numFmt numFmtId="168" formatCode="_-* #,##0_-;\-* #,##0_-;_-* &quot;-&quot;??_-;_-@_-"/>
    <numFmt numFmtId="169" formatCode="###,##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Book Antiqua"/>
      <family val="1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Book Antiqua"/>
      <family val="1"/>
    </font>
    <font>
      <sz val="11"/>
      <color theme="0"/>
      <name val="Arial"/>
      <family val="2"/>
    </font>
    <font>
      <sz val="8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b/>
      <u/>
      <sz val="11"/>
      <name val="Book Antiqua"/>
      <family val="1"/>
    </font>
    <font>
      <sz val="12"/>
      <color rgb="FF000000"/>
      <name val="Arial"/>
      <family val="2"/>
    </font>
    <font>
      <b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5" fillId="0" borderId="0" xfId="1" applyNumberFormat="1" applyFont="1"/>
    <xf numFmtId="0" fontId="3" fillId="0" borderId="0" xfId="0" applyFont="1" applyAlignment="1">
      <alignment horizontal="right"/>
    </xf>
    <xf numFmtId="165" fontId="5" fillId="0" borderId="0" xfId="1" applyNumberFormat="1" applyFont="1" applyFill="1"/>
    <xf numFmtId="166" fontId="7" fillId="0" borderId="0" xfId="0" applyNumberFormat="1" applyFont="1" applyAlignment="1">
      <alignment vertical="center"/>
    </xf>
    <xf numFmtId="10" fontId="8" fillId="0" borderId="0" xfId="2" applyNumberFormat="1" applyFont="1"/>
    <xf numFmtId="167" fontId="5" fillId="0" borderId="1" xfId="0" applyNumberFormat="1" applyFont="1" applyBorder="1" applyAlignment="1">
      <alignment vertical="center"/>
    </xf>
    <xf numFmtId="167" fontId="7" fillId="0" borderId="0" xfId="0" applyNumberFormat="1" applyFont="1" applyAlignment="1">
      <alignment vertical="center"/>
    </xf>
    <xf numFmtId="165" fontId="5" fillId="0" borderId="0" xfId="1" applyNumberFormat="1" applyFont="1" applyFill="1" applyBorder="1"/>
    <xf numFmtId="165" fontId="5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Alignment="1">
      <alignment horizontal="right"/>
    </xf>
    <xf numFmtId="10" fontId="4" fillId="0" borderId="0" xfId="1" applyNumberFormat="1" applyFont="1"/>
    <xf numFmtId="0" fontId="3" fillId="0" borderId="0" xfId="0" applyFont="1"/>
    <xf numFmtId="168" fontId="3" fillId="0" borderId="0" xfId="0" applyNumberFormat="1" applyFont="1"/>
    <xf numFmtId="10" fontId="0" fillId="0" borderId="0" xfId="1" applyNumberFormat="1" applyFont="1"/>
    <xf numFmtId="168" fontId="5" fillId="0" borderId="0" xfId="0" applyNumberFormat="1" applyFont="1"/>
    <xf numFmtId="10" fontId="9" fillId="0" borderId="0" xfId="1" applyNumberFormat="1" applyFont="1"/>
    <xf numFmtId="165" fontId="10" fillId="0" borderId="0" xfId="1" applyNumberFormat="1" applyFont="1" applyBorder="1"/>
    <xf numFmtId="4" fontId="3" fillId="0" borderId="0" xfId="0" applyNumberFormat="1" applyFont="1"/>
    <xf numFmtId="3" fontId="3" fillId="2" borderId="0" xfId="0" applyNumberFormat="1" applyFont="1" applyFill="1"/>
    <xf numFmtId="0" fontId="7" fillId="0" borderId="0" xfId="0" applyFont="1"/>
    <xf numFmtId="168" fontId="11" fillId="0" borderId="0" xfId="1" applyNumberFormat="1" applyFont="1" applyAlignment="1"/>
    <xf numFmtId="3" fontId="12" fillId="0" borderId="0" xfId="0" applyNumberFormat="1" applyFont="1"/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1" applyNumberFormat="1" applyFont="1" applyBorder="1" applyAlignment="1">
      <alignment horizontal="right"/>
    </xf>
    <xf numFmtId="169" fontId="17" fillId="0" borderId="0" xfId="0" applyNumberFormat="1" applyFont="1" applyAlignment="1">
      <alignment vertical="top" wrapText="1" shrinkToFit="1" readingOrder="1"/>
    </xf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wrapText="1"/>
    </xf>
    <xf numFmtId="168" fontId="2" fillId="3" borderId="0" xfId="1" applyNumberFormat="1" applyFont="1" applyFill="1"/>
    <xf numFmtId="0" fontId="15" fillId="0" borderId="0" xfId="0" applyFont="1" applyAlignment="1">
      <alignment horizontal="center"/>
    </xf>
    <xf numFmtId="164" fontId="16" fillId="0" borderId="0" xfId="1" applyNumberFormat="1" applyFont="1" applyAlignment="1">
      <alignment horizontal="right"/>
    </xf>
    <xf numFmtId="164" fontId="2" fillId="0" borderId="0" xfId="1" applyNumberFormat="1" applyFont="1" applyFill="1" applyAlignment="1">
      <alignment horizontal="right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Fill="1"/>
    <xf numFmtId="15" fontId="13" fillId="0" borderId="0" xfId="0" applyNumberFormat="1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ne_douglas\AppData\Local\Microsoft\Windows\INetCache\Content.Outlook\OC7HG0XA\PJAM%20DIR%20&amp;%20CON.%20PARTY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8"/>
      <sheetName val="2020"/>
      <sheetName val="2021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22">
          <cell r="G22">
            <v>397920913</v>
          </cell>
        </row>
        <row r="31">
          <cell r="G31">
            <v>415708077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63DC5-8AA4-4348-BC84-31B4B115F6EA}">
  <dimension ref="A1:D66"/>
  <sheetViews>
    <sheetView tabSelected="1" topLeftCell="A7" workbookViewId="0">
      <selection activeCell="B65" sqref="B65"/>
    </sheetView>
  </sheetViews>
  <sheetFormatPr defaultRowHeight="15" x14ac:dyDescent="0.25"/>
  <cols>
    <col min="2" max="2" width="47.7109375" customWidth="1"/>
    <col min="3" max="3" width="20.85546875" customWidth="1"/>
    <col min="4" max="4" width="16.28515625" customWidth="1"/>
  </cols>
  <sheetData>
    <row r="1" spans="1:4" ht="16.5" x14ac:dyDescent="0.3">
      <c r="A1" s="1"/>
      <c r="B1" s="1"/>
      <c r="C1" s="1"/>
      <c r="D1" s="1"/>
    </row>
    <row r="2" spans="1:4" x14ac:dyDescent="0.25">
      <c r="A2" s="43" t="s">
        <v>0</v>
      </c>
      <c r="B2" s="44"/>
      <c r="C2" s="44"/>
      <c r="D2" s="44"/>
    </row>
    <row r="3" spans="1:4" x14ac:dyDescent="0.25">
      <c r="A3" s="43" t="s">
        <v>1</v>
      </c>
      <c r="B3" s="44"/>
      <c r="C3" s="44"/>
      <c r="D3" s="44"/>
    </row>
    <row r="4" spans="1:4" ht="16.5" x14ac:dyDescent="0.3">
      <c r="A4" s="1"/>
      <c r="B4" s="2"/>
      <c r="C4" s="2"/>
      <c r="D4" s="2"/>
    </row>
    <row r="5" spans="1:4" ht="16.5" x14ac:dyDescent="0.3">
      <c r="A5" s="1"/>
      <c r="B5" s="3"/>
      <c r="C5" s="3"/>
      <c r="D5" s="3"/>
    </row>
    <row r="6" spans="1:4" ht="16.5" x14ac:dyDescent="0.3">
      <c r="A6" s="1"/>
      <c r="B6" s="3"/>
      <c r="C6" s="3"/>
      <c r="D6" s="3"/>
    </row>
    <row r="7" spans="1:4" ht="16.5" x14ac:dyDescent="0.3">
      <c r="A7" s="1"/>
      <c r="B7" s="4" t="s">
        <v>2</v>
      </c>
      <c r="C7" s="5" t="s">
        <v>3</v>
      </c>
      <c r="D7" s="6" t="s">
        <v>4</v>
      </c>
    </row>
    <row r="8" spans="1:4" ht="16.5" x14ac:dyDescent="0.3">
      <c r="A8" s="1"/>
      <c r="B8" s="3"/>
      <c r="C8" s="7"/>
      <c r="D8" s="8" t="s">
        <v>5</v>
      </c>
    </row>
    <row r="9" spans="1:4" ht="16.5" x14ac:dyDescent="0.3">
      <c r="A9" s="1">
        <v>1</v>
      </c>
      <c r="B9" s="9" t="s">
        <v>6</v>
      </c>
      <c r="C9" s="10">
        <v>344361400</v>
      </c>
      <c r="D9" s="11">
        <f>+C9/C24</f>
        <v>0.32299226713546692</v>
      </c>
    </row>
    <row r="10" spans="1:4" ht="16.5" x14ac:dyDescent="0.3">
      <c r="A10" s="1">
        <f>+A9+1</f>
        <v>2</v>
      </c>
      <c r="B10" s="9" t="s">
        <v>7</v>
      </c>
      <c r="C10" s="12">
        <v>121023854</v>
      </c>
      <c r="D10" s="11">
        <f>+C10/C24</f>
        <v>0.11351379388320451</v>
      </c>
    </row>
    <row r="11" spans="1:4" ht="16.5" x14ac:dyDescent="0.3">
      <c r="A11" s="1">
        <f>+A10+1</f>
        <v>3</v>
      </c>
      <c r="B11" s="9" t="s">
        <v>8</v>
      </c>
      <c r="C11" s="13">
        <v>61081670</v>
      </c>
      <c r="D11" s="11">
        <f>+C11/C24</f>
        <v>5.7291284893488163E-2</v>
      </c>
    </row>
    <row r="12" spans="1:4" ht="16.5" x14ac:dyDescent="0.3">
      <c r="A12" s="1">
        <f>+A11+1</f>
        <v>4</v>
      </c>
      <c r="B12" s="9" t="s">
        <v>9</v>
      </c>
      <c r="C12" s="13">
        <v>39991822</v>
      </c>
      <c r="D12" s="11">
        <f>+C12/C24</f>
        <v>3.7510154316535017E-2</v>
      </c>
    </row>
    <row r="13" spans="1:4" ht="16.5" x14ac:dyDescent="0.3">
      <c r="A13" s="1">
        <f>+A12+1</f>
        <v>5</v>
      </c>
      <c r="B13" s="9" t="s">
        <v>10</v>
      </c>
      <c r="C13" s="13">
        <v>34720352</v>
      </c>
      <c r="D13" s="11">
        <f>+C13/C24</f>
        <v>3.2565802114352657E-2</v>
      </c>
    </row>
    <row r="14" spans="1:4" ht="16.5" x14ac:dyDescent="0.3">
      <c r="A14" s="1">
        <f>+A13+1</f>
        <v>6</v>
      </c>
      <c r="B14" s="9" t="s">
        <v>11</v>
      </c>
      <c r="C14" s="14">
        <f>7709032+5000000+8693981</f>
        <v>21403013</v>
      </c>
      <c r="D14" s="11">
        <f>+C14/C24</f>
        <v>2.0074862317320905E-2</v>
      </c>
    </row>
    <row r="15" spans="1:4" ht="16.5" x14ac:dyDescent="0.3">
      <c r="A15" s="1">
        <v>7</v>
      </c>
      <c r="B15" s="9" t="s">
        <v>12</v>
      </c>
      <c r="C15" s="13">
        <v>20983800</v>
      </c>
      <c r="D15" s="11">
        <f>+C15/C24</f>
        <v>1.968166331974841E-2</v>
      </c>
    </row>
    <row r="16" spans="1:4" ht="16.5" x14ac:dyDescent="0.3">
      <c r="A16" s="1">
        <v>8</v>
      </c>
      <c r="B16" s="9" t="s">
        <v>13</v>
      </c>
      <c r="C16" s="14">
        <v>17506510</v>
      </c>
      <c r="D16" s="11">
        <f>+C16/C24</f>
        <v>1.6420154391664461E-2</v>
      </c>
    </row>
    <row r="17" spans="1:4" ht="16.5" x14ac:dyDescent="0.3">
      <c r="A17" s="1">
        <v>9</v>
      </c>
      <c r="B17" s="9" t="s">
        <v>14</v>
      </c>
      <c r="C17" s="15">
        <v>17037655</v>
      </c>
      <c r="D17" s="11">
        <f>+C17/C24</f>
        <v>1.5980393897579472E-2</v>
      </c>
    </row>
    <row r="18" spans="1:4" ht="16.5" x14ac:dyDescent="0.3">
      <c r="A18" s="1">
        <v>10</v>
      </c>
      <c r="B18" s="9" t="s">
        <v>15</v>
      </c>
      <c r="C18" s="15">
        <v>15334154</v>
      </c>
      <c r="D18" s="11">
        <f>+C18/C24</f>
        <v>1.438260259443825E-2</v>
      </c>
    </row>
    <row r="19" spans="1:4" ht="16.5" x14ac:dyDescent="0.3">
      <c r="A19" s="1"/>
      <c r="B19" s="9"/>
      <c r="C19" s="16"/>
      <c r="D19" s="11"/>
    </row>
    <row r="20" spans="1:4" ht="16.5" x14ac:dyDescent="0.3">
      <c r="A20" s="1"/>
      <c r="B20" s="3"/>
      <c r="C20" s="3"/>
      <c r="D20" s="17"/>
    </row>
    <row r="21" spans="1:4" ht="16.5" x14ac:dyDescent="0.3">
      <c r="A21" s="1"/>
      <c r="B21" s="18" t="s">
        <v>16</v>
      </c>
      <c r="C21" s="19">
        <f>SUM(C9:C19)</f>
        <v>693444230</v>
      </c>
      <c r="D21" s="20">
        <f>+C21/C24</f>
        <v>0.65041297886379879</v>
      </c>
    </row>
    <row r="22" spans="1:4" ht="16.5" x14ac:dyDescent="0.3">
      <c r="A22" s="1"/>
      <c r="B22" s="18" t="s">
        <v>17</v>
      </c>
      <c r="C22" s="19">
        <f>C24-C21</f>
        <v>372715660</v>
      </c>
      <c r="D22" s="20">
        <f>+C22/C24</f>
        <v>0.34958702113620127</v>
      </c>
    </row>
    <row r="23" spans="1:4" ht="16.5" x14ac:dyDescent="0.3">
      <c r="A23" s="1"/>
      <c r="B23" s="3"/>
      <c r="C23" s="21"/>
      <c r="D23" s="22">
        <f>SUM(D21:D22)</f>
        <v>1</v>
      </c>
    </row>
    <row r="24" spans="1:4" ht="16.5" x14ac:dyDescent="0.3">
      <c r="A24" s="1"/>
      <c r="B24" s="18" t="s">
        <v>18</v>
      </c>
      <c r="C24" s="23">
        <v>1066159890</v>
      </c>
      <c r="D24" s="24"/>
    </row>
    <row r="25" spans="1:4" ht="16.5" x14ac:dyDescent="0.3">
      <c r="A25" s="1"/>
      <c r="B25" s="3"/>
      <c r="C25" s="21"/>
      <c r="D25" s="3"/>
    </row>
    <row r="26" spans="1:4" ht="16.5" x14ac:dyDescent="0.3">
      <c r="A26" s="1"/>
      <c r="B26" s="18" t="s">
        <v>19</v>
      </c>
      <c r="C26" s="25">
        <f>4231+1025</f>
        <v>5256</v>
      </c>
      <c r="D26" s="3"/>
    </row>
    <row r="27" spans="1:4" ht="16.5" x14ac:dyDescent="0.3">
      <c r="A27" s="1"/>
      <c r="B27" s="3"/>
      <c r="C27" s="3"/>
      <c r="D27" s="3"/>
    </row>
    <row r="28" spans="1:4" ht="16.5" x14ac:dyDescent="0.3">
      <c r="A28" s="1"/>
      <c r="B28" s="3" t="s">
        <v>20</v>
      </c>
      <c r="C28" s="3"/>
      <c r="D28" s="3"/>
    </row>
    <row r="29" spans="1:4" ht="16.5" x14ac:dyDescent="0.3">
      <c r="A29" s="1"/>
      <c r="B29" s="26"/>
      <c r="C29" s="27"/>
      <c r="D29" s="28">
        <v>2809170194</v>
      </c>
    </row>
    <row r="30" spans="1:4" ht="16.5" x14ac:dyDescent="0.3">
      <c r="A30" s="1"/>
      <c r="B30" s="1"/>
      <c r="C30" s="1"/>
      <c r="D30" s="1"/>
    </row>
    <row r="31" spans="1:4" ht="16.5" x14ac:dyDescent="0.3">
      <c r="A31" s="1"/>
      <c r="B31" s="1"/>
      <c r="C31" s="1"/>
      <c r="D31" s="1"/>
    </row>
    <row r="32" spans="1:4" ht="16.5" x14ac:dyDescent="0.3">
      <c r="A32" s="1"/>
      <c r="B32" s="1"/>
      <c r="C32" s="1"/>
      <c r="D32" s="1"/>
    </row>
    <row r="33" spans="1:4" ht="16.5" x14ac:dyDescent="0.3">
      <c r="A33" s="1"/>
      <c r="B33" s="45" t="s">
        <v>21</v>
      </c>
      <c r="C33" s="46"/>
      <c r="D33" s="47"/>
    </row>
    <row r="34" spans="1:4" ht="16.5" x14ac:dyDescent="0.3">
      <c r="A34" s="1"/>
      <c r="B34" s="41" t="s">
        <v>22</v>
      </c>
      <c r="C34" s="48"/>
      <c r="D34" s="48"/>
    </row>
    <row r="35" spans="1:4" ht="16.5" x14ac:dyDescent="0.3">
      <c r="A35" s="1"/>
      <c r="B35" s="41" t="s">
        <v>23</v>
      </c>
      <c r="C35" s="41"/>
      <c r="D35" s="41"/>
    </row>
    <row r="36" spans="1:4" ht="16.5" x14ac:dyDescent="0.3">
      <c r="A36" s="1"/>
      <c r="B36" s="41"/>
      <c r="C36" s="41"/>
      <c r="D36" s="41"/>
    </row>
    <row r="37" spans="1:4" ht="17.25" thickBot="1" x14ac:dyDescent="0.35">
      <c r="A37" s="1"/>
      <c r="B37" s="29" t="s">
        <v>24</v>
      </c>
      <c r="C37" s="30"/>
      <c r="D37" s="1"/>
    </row>
    <row r="38" spans="1:4" ht="16.5" x14ac:dyDescent="0.3">
      <c r="A38" s="1"/>
      <c r="B38" s="31"/>
      <c r="C38" s="31"/>
      <c r="D38" s="30" t="s">
        <v>25</v>
      </c>
    </row>
    <row r="39" spans="1:4" ht="16.5" x14ac:dyDescent="0.3">
      <c r="A39" s="1"/>
      <c r="B39" s="32" t="s">
        <v>26</v>
      </c>
      <c r="C39" s="33" t="s">
        <v>27</v>
      </c>
      <c r="D39" s="31" t="s">
        <v>28</v>
      </c>
    </row>
    <row r="40" spans="1:4" ht="16.5" x14ac:dyDescent="0.3">
      <c r="A40" s="1"/>
      <c r="B40" s="1" t="s">
        <v>29</v>
      </c>
      <c r="C40" s="34">
        <f>18070+56400</f>
        <v>74470</v>
      </c>
      <c r="D40" s="35" t="s">
        <v>30</v>
      </c>
    </row>
    <row r="41" spans="1:4" ht="17.25" customHeight="1" x14ac:dyDescent="0.3">
      <c r="A41" s="1"/>
      <c r="B41" s="36" t="s">
        <v>31</v>
      </c>
      <c r="C41" s="34">
        <f>22642207+12078145</f>
        <v>34720352</v>
      </c>
      <c r="D41" s="37">
        <f>+'[1]2021'!$G$22</f>
        <v>397920913</v>
      </c>
    </row>
    <row r="42" spans="1:4" ht="16.5" x14ac:dyDescent="0.3">
      <c r="A42" s="1"/>
      <c r="B42" s="1" t="s">
        <v>32</v>
      </c>
      <c r="C42" s="34">
        <f>10636444+4285854</f>
        <v>14922298</v>
      </c>
      <c r="D42" s="37">
        <f>+'[1]2021'!$G$31</f>
        <v>415708077</v>
      </c>
    </row>
    <row r="43" spans="1:4" ht="16.5" x14ac:dyDescent="0.3">
      <c r="A43" s="1"/>
      <c r="B43" s="1" t="s">
        <v>33</v>
      </c>
      <c r="C43" s="34">
        <f>2422322+1100000</f>
        <v>3522322</v>
      </c>
      <c r="D43" s="35" t="s">
        <v>30</v>
      </c>
    </row>
    <row r="44" spans="1:4" ht="16.5" x14ac:dyDescent="0.3">
      <c r="A44" s="1"/>
      <c r="B44" s="1" t="s">
        <v>34</v>
      </c>
      <c r="C44" s="34">
        <f>39983+29404+50000</f>
        <v>119387</v>
      </c>
      <c r="D44" s="35" t="s">
        <v>30</v>
      </c>
    </row>
    <row r="45" spans="1:4" ht="16.5" x14ac:dyDescent="0.3">
      <c r="A45" s="1"/>
      <c r="B45" s="1" t="s">
        <v>35</v>
      </c>
      <c r="C45" s="34">
        <f>24950+101398+80563</f>
        <v>206911</v>
      </c>
      <c r="D45" s="35" t="s">
        <v>30</v>
      </c>
    </row>
    <row r="46" spans="1:4" ht="16.5" x14ac:dyDescent="0.3">
      <c r="A46" s="1"/>
      <c r="B46" s="1" t="s">
        <v>45</v>
      </c>
      <c r="C46" s="34">
        <v>397768</v>
      </c>
      <c r="D46" s="35" t="s">
        <v>30</v>
      </c>
    </row>
    <row r="47" spans="1:4" ht="16.5" x14ac:dyDescent="0.3">
      <c r="A47" s="1"/>
      <c r="B47" s="1" t="s">
        <v>36</v>
      </c>
      <c r="C47" s="34">
        <v>129315</v>
      </c>
      <c r="D47" s="35" t="s">
        <v>30</v>
      </c>
    </row>
    <row r="48" spans="1:4" ht="16.5" x14ac:dyDescent="0.3">
      <c r="A48" s="1"/>
      <c r="B48" s="1" t="s">
        <v>37</v>
      </c>
      <c r="C48" s="34">
        <v>20706</v>
      </c>
      <c r="D48" s="35" t="s">
        <v>30</v>
      </c>
    </row>
    <row r="49" spans="1:4" ht="16.5" x14ac:dyDescent="0.3">
      <c r="A49" s="1"/>
      <c r="B49" s="1" t="s">
        <v>38</v>
      </c>
      <c r="C49" s="34">
        <v>113144</v>
      </c>
      <c r="D49" s="35" t="s">
        <v>30</v>
      </c>
    </row>
    <row r="50" spans="1:4" ht="16.5" x14ac:dyDescent="0.3">
      <c r="A50" s="1"/>
      <c r="B50" s="1"/>
      <c r="C50" s="1"/>
      <c r="D50" s="1"/>
    </row>
    <row r="51" spans="1:4" ht="16.5" x14ac:dyDescent="0.3">
      <c r="A51" s="1"/>
      <c r="B51" s="41" t="s">
        <v>39</v>
      </c>
      <c r="C51" s="42"/>
      <c r="D51" s="42"/>
    </row>
    <row r="52" spans="1:4" ht="16.5" x14ac:dyDescent="0.3">
      <c r="A52" s="1"/>
      <c r="B52" s="41" t="s">
        <v>23</v>
      </c>
      <c r="C52" s="41"/>
      <c r="D52" s="41"/>
    </row>
    <row r="53" spans="1:4" ht="16.5" x14ac:dyDescent="0.3">
      <c r="A53" s="1"/>
      <c r="B53" s="30"/>
      <c r="C53" s="38"/>
      <c r="D53" s="38"/>
    </row>
    <row r="54" spans="1:4" ht="16.5" x14ac:dyDescent="0.3">
      <c r="A54" s="1"/>
      <c r="B54" s="1"/>
      <c r="C54" s="1"/>
      <c r="D54" s="30" t="s">
        <v>25</v>
      </c>
    </row>
    <row r="55" spans="1:4" ht="16.5" x14ac:dyDescent="0.3">
      <c r="A55" s="1"/>
      <c r="B55" s="32" t="s">
        <v>26</v>
      </c>
      <c r="C55" s="39" t="s">
        <v>27</v>
      </c>
      <c r="D55" s="31" t="s">
        <v>28</v>
      </c>
    </row>
    <row r="56" spans="1:4" ht="16.5" x14ac:dyDescent="0.3">
      <c r="A56" s="1"/>
      <c r="B56" s="32"/>
      <c r="C56" s="39"/>
      <c r="D56" s="1"/>
    </row>
    <row r="57" spans="1:4" ht="16.5" x14ac:dyDescent="0.3">
      <c r="A57" s="1"/>
      <c r="B57" s="1" t="s">
        <v>40</v>
      </c>
      <c r="C57" s="35">
        <f>+C41</f>
        <v>34720352</v>
      </c>
      <c r="D57" s="37">
        <f>+D41</f>
        <v>397920913</v>
      </c>
    </row>
    <row r="58" spans="1:4" ht="16.5" x14ac:dyDescent="0.3">
      <c r="A58" s="1"/>
      <c r="B58" s="1" t="s">
        <v>32</v>
      </c>
      <c r="C58" s="35">
        <f>+C42</f>
        <v>14922298</v>
      </c>
      <c r="D58" s="37">
        <f>+D42</f>
        <v>415708077</v>
      </c>
    </row>
    <row r="59" spans="1:4" ht="16.5" x14ac:dyDescent="0.3">
      <c r="A59" s="1"/>
      <c r="B59" s="1" t="s">
        <v>33</v>
      </c>
      <c r="C59" s="40">
        <f>+C43</f>
        <v>3522322</v>
      </c>
      <c r="D59" s="35" t="s">
        <v>30</v>
      </c>
    </row>
    <row r="60" spans="1:4" ht="16.5" x14ac:dyDescent="0.3">
      <c r="A60" s="1"/>
      <c r="B60" s="1" t="s">
        <v>41</v>
      </c>
      <c r="C60" s="40">
        <v>76083</v>
      </c>
      <c r="D60" s="35" t="s">
        <v>30</v>
      </c>
    </row>
    <row r="61" spans="1:4" ht="16.5" x14ac:dyDescent="0.3">
      <c r="A61" s="1"/>
      <c r="B61" s="1" t="s">
        <v>42</v>
      </c>
      <c r="C61" s="40">
        <v>49113</v>
      </c>
      <c r="D61" s="35" t="s">
        <v>30</v>
      </c>
    </row>
    <row r="62" spans="1:4" ht="16.5" x14ac:dyDescent="0.3">
      <c r="A62" s="1"/>
      <c r="B62" s="1" t="s">
        <v>43</v>
      </c>
      <c r="C62" s="35">
        <f>129461+88591+243+243</f>
        <v>218538</v>
      </c>
      <c r="D62" s="35" t="s">
        <v>30</v>
      </c>
    </row>
    <row r="63" spans="1:4" ht="16.5" x14ac:dyDescent="0.3">
      <c r="A63" s="1"/>
      <c r="B63" s="1" t="s">
        <v>38</v>
      </c>
      <c r="C63" s="35">
        <v>113144</v>
      </c>
      <c r="D63" s="35" t="s">
        <v>30</v>
      </c>
    </row>
    <row r="64" spans="1:4" ht="16.5" x14ac:dyDescent="0.3">
      <c r="A64" s="1"/>
      <c r="B64" s="1" t="s">
        <v>44</v>
      </c>
      <c r="C64" s="35"/>
      <c r="D64" s="35" t="s">
        <v>44</v>
      </c>
    </row>
    <row r="65" spans="1:4" ht="16.5" x14ac:dyDescent="0.3">
      <c r="A65" s="1"/>
      <c r="B65" s="49"/>
      <c r="C65" s="35"/>
      <c r="D65" s="1"/>
    </row>
    <row r="66" spans="1:4" ht="16.5" x14ac:dyDescent="0.3">
      <c r="A66" s="1"/>
      <c r="B66" s="50"/>
      <c r="C66" s="35"/>
      <c r="D66" s="1"/>
    </row>
  </sheetData>
  <mergeCells count="8">
    <mergeCell ref="B51:D51"/>
    <mergeCell ref="B52:D52"/>
    <mergeCell ref="A2:D2"/>
    <mergeCell ref="A3:D3"/>
    <mergeCell ref="B33:D33"/>
    <mergeCell ref="B34:D34"/>
    <mergeCell ref="B35:D35"/>
    <mergeCell ref="B36:D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Douglas, Gene M.</dc:creator>
  <cp:lastModifiedBy>Douglas, Gene M.</cp:lastModifiedBy>
  <dcterms:created xsi:type="dcterms:W3CDTF">2022-02-25T03:57:10Z</dcterms:created>
  <dcterms:modified xsi:type="dcterms:W3CDTF">2022-03-01T16:51:23Z</dcterms:modified>
</cp:coreProperties>
</file>