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3275" windowHeight="4365" activeTab="0"/>
  </bookViews>
  <sheets>
    <sheet name="Price Comparison" sheetId="1" r:id="rId1"/>
    <sheet name="winners &amp; losers" sheetId="2" r:id="rId2"/>
    <sheet name="mkt2008 vs 2007" sheetId="3" r:id="rId3"/>
  </sheets>
  <definedNames>
    <definedName name="_xlnm.Print_Area" localSheetId="2">'mkt2008 vs 2007'!$A$1:$I$68</definedName>
    <definedName name="Z_9A1D5FD1_33D0_11D3_80C6_000629376EB2_.wvu.PrintArea" localSheetId="2" hidden="1">'mkt2008 vs 2007'!$A$1:$I$68</definedName>
    <definedName name="Z_9A1D5FD1_33D0_11D3_80C6_000629376EB2_.wvu.PrintArea" localSheetId="1" hidden="1">'winners &amp; losers'!$A$2:$H$41</definedName>
    <definedName name="Z_9A1D5FD1_33D0_11D3_80C6_000629376EB2_.wvu.Rows" localSheetId="2" hidden="1">'mkt2008 vs 2007'!$29:$29</definedName>
  </definedNames>
  <calcPr fullCalcOnLoad="1"/>
</workbook>
</file>

<file path=xl/sharedStrings.xml><?xml version="1.0" encoding="utf-8"?>
<sst xmlns="http://schemas.openxmlformats.org/spreadsheetml/2006/main" count="265" uniqueCount="136">
  <si>
    <t>Jamaica Stock Exchange</t>
  </si>
  <si>
    <t>Stock Price Analysis</t>
  </si>
  <si>
    <t xml:space="preserve">     MONTH-END</t>
  </si>
  <si>
    <t>% Change on</t>
  </si>
  <si>
    <t>Last</t>
  </si>
  <si>
    <t xml:space="preserve">         1 Month</t>
  </si>
  <si>
    <t>YTD</t>
  </si>
  <si>
    <t>1 Year</t>
  </si>
  <si>
    <t>Sale</t>
  </si>
  <si>
    <t>$</t>
  </si>
  <si>
    <t>%</t>
  </si>
  <si>
    <t>Securities</t>
  </si>
  <si>
    <t>Current</t>
  </si>
  <si>
    <t xml:space="preserve"> </t>
  </si>
  <si>
    <t>Berger Paints (Jamaica)</t>
  </si>
  <si>
    <t>Cable &amp; Wireless (Jamaica)</t>
  </si>
  <si>
    <t>Capital &amp; Credit Merchant Bank</t>
  </si>
  <si>
    <t>Caribbean Cement</t>
  </si>
  <si>
    <t>Carreras Limited</t>
  </si>
  <si>
    <t>Ciboney Group</t>
  </si>
  <si>
    <t>CMP Industries</t>
  </si>
  <si>
    <t>Dehring, Bunting &amp; Golding</t>
  </si>
  <si>
    <t>Desnoes &amp; Geddes</t>
  </si>
  <si>
    <t>Dyoll Group</t>
  </si>
  <si>
    <t>s</t>
  </si>
  <si>
    <t>First Caribbean International Bank</t>
  </si>
  <si>
    <t>First Caribbean Intl Bank Jamaica</t>
  </si>
  <si>
    <t>First Jamaica Investments</t>
  </si>
  <si>
    <t>Gleaner Company</t>
  </si>
  <si>
    <t>Goodyear (Jamaica)</t>
  </si>
  <si>
    <t>GraceKennedy Limited</t>
  </si>
  <si>
    <t>Guardian Holdings Limited</t>
  </si>
  <si>
    <t>Hardware &amp; Lumber</t>
  </si>
  <si>
    <t>Jamaica Broilers Group</t>
  </si>
  <si>
    <t>JMMB Limited</t>
  </si>
  <si>
    <t>Jamaica Producers Group</t>
  </si>
  <si>
    <t xml:space="preserve">Kingston Wharves </t>
  </si>
  <si>
    <t>Lascelles, de Mercado</t>
  </si>
  <si>
    <t>Life of Jamaica</t>
  </si>
  <si>
    <t>Mayberry Investments Limited</t>
  </si>
  <si>
    <t>Montego Freeport</t>
  </si>
  <si>
    <t>Mobay Ice Company</t>
  </si>
  <si>
    <t>National Commercial Bank Jamaica</t>
  </si>
  <si>
    <t>Palace Amusement</t>
  </si>
  <si>
    <t xml:space="preserve">Pan Caribbean Financial Services </t>
  </si>
  <si>
    <t>Pan Jam Investments</t>
  </si>
  <si>
    <t>Pegasus Hotel</t>
  </si>
  <si>
    <t>Pulse Investments</t>
  </si>
  <si>
    <t>Radio Jamaica</t>
  </si>
  <si>
    <t>RBTT Financial Holdings Limited</t>
  </si>
  <si>
    <t>Salada Foods</t>
  </si>
  <si>
    <t>Scotia Group Jamaica</t>
  </si>
  <si>
    <t>n</t>
  </si>
  <si>
    <t>Seprod</t>
  </si>
  <si>
    <t>Supreme Ventures</t>
  </si>
  <si>
    <t>Trinidad Cement Limited</t>
  </si>
  <si>
    <t>Average Price Appreciation(%)</t>
  </si>
  <si>
    <t>Advance:Decline:Unchange :-</t>
  </si>
  <si>
    <t>24:11:5</t>
  </si>
  <si>
    <t>29:7:4</t>
  </si>
  <si>
    <t>27:12:0</t>
  </si>
  <si>
    <t>KEY</t>
  </si>
  <si>
    <t>suspended security</t>
  </si>
  <si>
    <t>newly listed</t>
  </si>
  <si>
    <t>adjusted for  bonus issue</t>
  </si>
  <si>
    <t>b</t>
  </si>
  <si>
    <t>adjusted for Stock consolidation (reverse split)</t>
  </si>
  <si>
    <t>c</t>
  </si>
  <si>
    <t>MONTH-END</t>
  </si>
  <si>
    <t>JSE MARKET INDEX</t>
  </si>
  <si>
    <t>INDEX CHANGE</t>
  </si>
  <si>
    <t>MONTH</t>
  </si>
  <si>
    <t>MONTH %</t>
  </si>
  <si>
    <t>Y-T-D</t>
  </si>
  <si>
    <t>Y-T-D %</t>
  </si>
  <si>
    <t>1 YEAR</t>
  </si>
  <si>
    <t>1 YEAR %</t>
  </si>
  <si>
    <t>Market. Capitalisation as at:-</t>
  </si>
  <si>
    <t>Ja$B</t>
  </si>
  <si>
    <t>change over prev mnth(Ja$B)  (%)</t>
  </si>
  <si>
    <t>JAMAICA STOCK EXCHANGE</t>
  </si>
  <si>
    <t>TOP TEN WINNERS &amp; LOSERS</t>
  </si>
  <si>
    <t>(FEBRUARY 29, 2008)</t>
  </si>
  <si>
    <t>TOP ADVANCING</t>
  </si>
  <si>
    <t>LAST SALE</t>
  </si>
  <si>
    <t>TOP DECLINING</t>
  </si>
  <si>
    <t>OPEN</t>
  </si>
  <si>
    <t>CLOSE</t>
  </si>
  <si>
    <t>1 MONTH</t>
  </si>
  <si>
    <t>YEAR-TO-DATE</t>
  </si>
  <si>
    <t>Legend:</t>
  </si>
  <si>
    <t>1 month compares current month with previous month</t>
  </si>
  <si>
    <t>Year-to-Date compares current month with December 2007</t>
  </si>
  <si>
    <t>1 Year compares current month end with the corresponding month end last year</t>
  </si>
  <si>
    <t>Monthly Trading Statistics (2008 vs 2007)</t>
  </si>
  <si>
    <t>ORDINARY TRANSACTION</t>
  </si>
  <si>
    <t xml:space="preserve">Month </t>
  </si>
  <si>
    <t xml:space="preserve">No. of </t>
  </si>
  <si>
    <t>Volume 2008</t>
  </si>
  <si>
    <t>Value 2008</t>
  </si>
  <si>
    <t>Month-End</t>
  </si>
  <si>
    <t>Volume 2007</t>
  </si>
  <si>
    <t>Value 2007</t>
  </si>
  <si>
    <t>Transactions</t>
  </si>
  <si>
    <t>JSE Index</t>
  </si>
  <si>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</si>
  <si>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</si>
  <si>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</si>
  <si>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</si>
  <si>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</si>
  <si>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</si>
  <si>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</si>
  <si>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</si>
  <si>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</si>
  <si>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 xml:space="preserve">OCTOBER </t>
  </si>
  <si>
    <t xml:space="preserve">NOVEMBER </t>
  </si>
  <si>
    <t>DECEMBER</t>
  </si>
  <si>
    <t>TOTAL</t>
  </si>
  <si>
    <t>CHANGE</t>
  </si>
  <si>
    <t>Year Over Year (Month - Month Comparison)</t>
  </si>
  <si>
    <t>Comparative Year-to-Date</t>
  </si>
  <si>
    <t>Avg. Daily Record (Y-T-D)</t>
  </si>
  <si>
    <t>Avg. Daily Volume/Value (Y-T-D)</t>
  </si>
  <si>
    <t>BLOCK TRANSACTIONS</t>
  </si>
  <si>
    <t xml:space="preserve">   No. of </t>
  </si>
  <si>
    <t xml:space="preserve"> Volume 2007</t>
  </si>
  <si>
    <t xml:space="preserve"> Volume 2004</t>
  </si>
  <si>
    <t xml:space="preserve">   Value 2004</t>
  </si>
  <si>
    <t>Record</t>
  </si>
  <si>
    <t xml:space="preserve">   Value 2003</t>
  </si>
  <si>
    <t>TOTAL(BLOCK)</t>
  </si>
  <si>
    <t>% of Total Activity</t>
  </si>
  <si>
    <t>% change on previous year</t>
  </si>
  <si>
    <t>TOTAL(ORD.&amp; BLOCK)</t>
  </si>
  <si>
    <t xml:space="preserve">Number of trading days (YTD) </t>
  </si>
  <si>
    <t xml:space="preserve">Number of trading days (2007) 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</si>
</sst>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General_)"/>
    <numFmt numFmtId="173" formatCode="0.00_)"/>
    <numFmt numFmtId="174" formatCode="0_)"/>
    <numFmt numFmtId="175" formatCode="0.0"/>
    <numFmt numFmtId="176" formatCode="0.000"/>
    <numFmt numFmtId="177" formatCode="0.00_);[Red]\(0.00\)"/>
    <numFmt numFmtId="178" formatCode="0.0%"/>
    <numFmt numFmtId="179" formatCode="0.0000"/>
    <numFmt numFmtId="180" formatCode="&quot;$&quot;#,##0"/>
    <numFmt numFmtId="181" formatCode="0.00_);\(0.00\)"/>
    <numFmt numFmtId="182" formatCode="mmmm\ d\,\ yyyy"/>
    <numFmt numFmtId="183" formatCode="[$J$-2009]#,##0.00;[Red][$J$-2009]#,##0.00"/>
    <numFmt numFmtId="184" formatCode="\(0.00\)%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0%_);[Red]\(0.00%\)"/>
    <numFmt numFmtId="189" formatCode="mmm\-yyyy"/>
    <numFmt numFmtId="190" formatCode="0.00%_);[Blue]\(0.00%\)"/>
    <numFmt numFmtId="191" formatCode="0_);[Red]\(0\)"/>
    <numFmt numFmtId="192" formatCode="0.000%"/>
    <numFmt numFmtId="193" formatCode="0.0000%"/>
    <numFmt numFmtId="194" formatCode="&quot;$&quot;#,##0.00000000000_);[Red]\(&quot;$&quot;#,##0.00000000000\)"/>
    <numFmt numFmtId="195" formatCode="&quot;$&quot;#,##0.00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sz val="10"/>
      <color indexed="14"/>
      <name val="Times New Roman"/>
      <family val="1"/>
    </font>
    <font>
      <b/>
      <sz val="10"/>
      <color indexed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b/>
      <sz val="6.5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2">
    <xf numFmtId="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1">
    <xf numFmtId="2" fontId="0" fillId="0" borderId="0" xfId="0" applyAlignment="1">
      <alignment/>
    </xf>
    <xf numFmtId="2" fontId="6" fillId="0" borderId="1" xfId="0" applyFont="1" applyFill="1" applyBorder="1" applyAlignment="1">
      <alignment horizontal="center"/>
    </xf>
    <xf numFmtId="2" fontId="6" fillId="0" borderId="2" xfId="0" applyFont="1" applyFill="1" applyBorder="1" applyAlignment="1">
      <alignment horizontal="center"/>
    </xf>
    <xf numFmtId="2" fontId="6" fillId="0" borderId="3" xfId="0" applyFont="1" applyFill="1" applyBorder="1" applyAlignment="1">
      <alignment horizontal="center"/>
    </xf>
    <xf numFmtId="2" fontId="7" fillId="0" borderId="0" xfId="0" applyFont="1" applyFill="1" applyBorder="1" applyAlignment="1">
      <alignment/>
    </xf>
    <xf numFmtId="2" fontId="6" fillId="0" borderId="4" xfId="0" applyFont="1" applyFill="1" applyBorder="1" applyAlignment="1">
      <alignment horizontal="center"/>
    </xf>
    <xf numFmtId="2" fontId="6" fillId="0" borderId="0" xfId="0" applyFont="1" applyFill="1" applyBorder="1" applyAlignment="1">
      <alignment horizontal="center"/>
    </xf>
    <xf numFmtId="2" fontId="6" fillId="0" borderId="5" xfId="0" applyFont="1" applyFill="1" applyBorder="1" applyAlignment="1">
      <alignment horizontal="center"/>
    </xf>
    <xf numFmtId="2" fontId="6" fillId="0" borderId="1" xfId="0" applyFont="1" applyFill="1" applyBorder="1" applyAlignment="1" applyProtection="1">
      <alignment horizontal="center" vertical="center"/>
      <protection/>
    </xf>
    <xf numFmtId="2" fontId="7" fillId="0" borderId="3" xfId="0" applyFont="1" applyFill="1" applyBorder="1" applyAlignment="1">
      <alignment/>
    </xf>
    <xf numFmtId="1" fontId="6" fillId="0" borderId="6" xfId="0" applyNumberFormat="1" applyFont="1" applyFill="1" applyBorder="1" applyAlignment="1" applyProtection="1">
      <alignment horizontal="center"/>
      <protection/>
    </xf>
    <xf numFmtId="1" fontId="6" fillId="0" borderId="7" xfId="0" applyNumberFormat="1" applyFont="1" applyFill="1" applyBorder="1" applyAlignment="1" applyProtection="1" quotePrefix="1">
      <alignment horizontal="center"/>
      <protection/>
    </xf>
    <xf numFmtId="1" fontId="6" fillId="0" borderId="8" xfId="0" applyNumberFormat="1" applyFont="1" applyFill="1" applyBorder="1" applyAlignment="1" applyProtection="1" quotePrefix="1">
      <alignment horizontal="center"/>
      <protection/>
    </xf>
    <xf numFmtId="2" fontId="6" fillId="0" borderId="6" xfId="0" applyFont="1" applyFill="1" applyBorder="1" applyAlignment="1" quotePrefix="1">
      <alignment horizontal="center"/>
    </xf>
    <xf numFmtId="2" fontId="6" fillId="0" borderId="7" xfId="0" applyFont="1" applyFill="1" applyBorder="1" applyAlignment="1" quotePrefix="1">
      <alignment horizontal="center"/>
    </xf>
    <xf numFmtId="2" fontId="6" fillId="0" borderId="8" xfId="0" applyFont="1" applyFill="1" applyBorder="1" applyAlignment="1" quotePrefix="1">
      <alignment horizontal="center"/>
    </xf>
    <xf numFmtId="2" fontId="6" fillId="0" borderId="4" xfId="0" applyFont="1" applyFill="1" applyBorder="1" applyAlignment="1" applyProtection="1">
      <alignment horizontal="center" vertical="center"/>
      <protection/>
    </xf>
    <xf numFmtId="2" fontId="7" fillId="0" borderId="5" xfId="0" applyFont="1" applyFill="1" applyBorder="1" applyAlignment="1">
      <alignment/>
    </xf>
    <xf numFmtId="2" fontId="6" fillId="0" borderId="5" xfId="0" applyFont="1" applyFill="1" applyBorder="1" applyAlignment="1">
      <alignment horizontal="center"/>
    </xf>
    <xf numFmtId="2" fontId="8" fillId="2" borderId="1" xfId="0" applyFont="1" applyFill="1" applyBorder="1" applyAlignment="1">
      <alignment horizontal="center"/>
    </xf>
    <xf numFmtId="2" fontId="8" fillId="2" borderId="9" xfId="0" applyFont="1" applyFill="1" applyBorder="1" applyAlignment="1">
      <alignment horizontal="center"/>
    </xf>
    <xf numFmtId="2" fontId="8" fillId="2" borderId="2" xfId="0" applyFont="1" applyFill="1" applyBorder="1" applyAlignment="1">
      <alignment horizontal="center"/>
    </xf>
    <xf numFmtId="2" fontId="8" fillId="2" borderId="3" xfId="0" applyFont="1" applyFill="1" applyBorder="1" applyAlignment="1">
      <alignment horizontal="center"/>
    </xf>
    <xf numFmtId="2" fontId="6" fillId="0" borderId="5" xfId="0" applyFont="1" applyFill="1" applyBorder="1" applyAlignment="1" applyProtection="1">
      <alignment horizontal="center"/>
      <protection/>
    </xf>
    <xf numFmtId="2" fontId="6" fillId="0" borderId="10" xfId="0" applyFont="1" applyFill="1" applyBorder="1" applyAlignment="1" applyProtection="1" quotePrefix="1">
      <alignment horizontal="center" vertical="center"/>
      <protection/>
    </xf>
    <xf numFmtId="2" fontId="6" fillId="0" borderId="11" xfId="0" applyFont="1" applyFill="1" applyBorder="1" applyAlignment="1" applyProtection="1">
      <alignment horizontal="center" vertical="center"/>
      <protection/>
    </xf>
    <xf numFmtId="2" fontId="6" fillId="0" borderId="11" xfId="0" applyFont="1" applyFill="1" applyBorder="1" applyAlignment="1" applyProtection="1" quotePrefix="1">
      <alignment horizontal="center" vertical="center"/>
      <protection/>
    </xf>
    <xf numFmtId="2" fontId="6" fillId="0" borderId="5" xfId="0" applyFont="1" applyFill="1" applyBorder="1" applyAlignment="1" applyProtection="1" quotePrefix="1">
      <alignment horizontal="center" vertical="center"/>
      <protection/>
    </xf>
    <xf numFmtId="15" fontId="6" fillId="0" borderId="5" xfId="0" applyNumberFormat="1" applyFont="1" applyFill="1" applyBorder="1" applyAlignment="1" applyProtection="1">
      <alignment horizontal="center"/>
      <protection/>
    </xf>
    <xf numFmtId="1" fontId="6" fillId="0" borderId="5" xfId="0" applyNumberFormat="1" applyFont="1" applyFill="1" applyBorder="1" applyAlignment="1" applyProtection="1">
      <alignment horizontal="center"/>
      <protection/>
    </xf>
    <xf numFmtId="2" fontId="6" fillId="0" borderId="12" xfId="0" applyFont="1" applyFill="1" applyBorder="1" applyAlignment="1" applyProtection="1">
      <alignment horizontal="center" vertical="center"/>
      <protection/>
    </xf>
    <xf numFmtId="2" fontId="7" fillId="0" borderId="13" xfId="0" applyFont="1" applyFill="1" applyBorder="1" applyAlignment="1">
      <alignment/>
    </xf>
    <xf numFmtId="2" fontId="6" fillId="0" borderId="13" xfId="0" applyFont="1" applyFill="1" applyBorder="1" applyAlignment="1" quotePrefix="1">
      <alignment horizontal="center"/>
    </xf>
    <xf numFmtId="2" fontId="6" fillId="0" borderId="14" xfId="0" applyFont="1" applyFill="1" applyBorder="1" applyAlignment="1" applyProtection="1" quotePrefix="1">
      <alignment horizontal="center" vertical="center"/>
      <protection/>
    </xf>
    <xf numFmtId="2" fontId="6" fillId="0" borderId="15" xfId="0" applyFont="1" applyFill="1" applyBorder="1" applyAlignment="1" applyProtection="1">
      <alignment horizontal="center" vertical="center"/>
      <protection/>
    </xf>
    <xf numFmtId="2" fontId="6" fillId="0" borderId="15" xfId="0" applyFont="1" applyFill="1" applyBorder="1" applyAlignment="1" applyProtection="1" quotePrefix="1">
      <alignment horizontal="center" vertical="center"/>
      <protection/>
    </xf>
    <xf numFmtId="2" fontId="6" fillId="0" borderId="13" xfId="0" applyFont="1" applyFill="1" applyBorder="1" applyAlignment="1" applyProtection="1" quotePrefix="1">
      <alignment horizontal="center" vertical="center"/>
      <protection/>
    </xf>
    <xf numFmtId="2" fontId="7" fillId="0" borderId="4" xfId="0" applyFont="1" applyFill="1" applyBorder="1" applyAlignment="1" applyProtection="1">
      <alignment horizontal="left"/>
      <protection/>
    </xf>
    <xf numFmtId="2" fontId="6" fillId="0" borderId="5" xfId="0" applyFont="1" applyFill="1" applyBorder="1" applyAlignment="1" applyProtection="1">
      <alignment horizontal="right"/>
      <protection/>
    </xf>
    <xf numFmtId="2" fontId="7" fillId="0" borderId="5" xfId="0" applyNumberFormat="1" applyFont="1" applyFill="1" applyBorder="1" applyAlignment="1">
      <alignment/>
    </xf>
    <xf numFmtId="40" fontId="7" fillId="0" borderId="4" xfId="0" applyNumberFormat="1" applyFont="1" applyFill="1" applyBorder="1" applyAlignment="1" applyProtection="1">
      <alignment/>
      <protection/>
    </xf>
    <xf numFmtId="188" fontId="7" fillId="0" borderId="10" xfId="0" applyNumberFormat="1" applyFont="1" applyFill="1" applyBorder="1" applyAlignment="1">
      <alignment/>
    </xf>
    <xf numFmtId="40" fontId="7" fillId="0" borderId="0" xfId="0" applyNumberFormat="1" applyFont="1" applyFill="1" applyBorder="1" applyAlignment="1" applyProtection="1">
      <alignment/>
      <protection/>
    </xf>
    <xf numFmtId="40" fontId="7" fillId="0" borderId="0" xfId="0" applyNumberFormat="1" applyFont="1" applyFill="1" applyBorder="1" applyAlignment="1">
      <alignment/>
    </xf>
    <xf numFmtId="188" fontId="7" fillId="0" borderId="5" xfId="0" applyNumberFormat="1" applyFont="1" applyFill="1" applyBorder="1" applyAlignment="1">
      <alignment/>
    </xf>
    <xf numFmtId="2" fontId="6" fillId="0" borderId="5" xfId="0" applyFont="1" applyFill="1" applyBorder="1" applyAlignment="1" applyProtection="1" quotePrefix="1">
      <alignment horizontal="right"/>
      <protection/>
    </xf>
    <xf numFmtId="2" fontId="7" fillId="0" borderId="5" xfId="0" applyNumberFormat="1" applyFont="1" applyFill="1" applyBorder="1" applyAlignment="1" quotePrefix="1">
      <alignment/>
    </xf>
    <xf numFmtId="2" fontId="7" fillId="0" borderId="4" xfId="0" applyFont="1" applyFill="1" applyBorder="1" applyAlignment="1" applyProtection="1" quotePrefix="1">
      <alignment horizontal="left"/>
      <protection/>
    </xf>
    <xf numFmtId="4" fontId="7" fillId="0" borderId="5" xfId="0" applyNumberFormat="1" applyFont="1" applyFill="1" applyBorder="1" applyAlignment="1" applyProtection="1">
      <alignment horizontal="right"/>
      <protection/>
    </xf>
    <xf numFmtId="2" fontId="6" fillId="0" borderId="1" xfId="0" applyFont="1" applyFill="1" applyBorder="1" applyAlignment="1" quotePrefix="1">
      <alignment horizontal="left"/>
    </xf>
    <xf numFmtId="2" fontId="6" fillId="0" borderId="2" xfId="0" applyFont="1" applyFill="1" applyBorder="1" applyAlignment="1" applyProtection="1">
      <alignment horizontal="right"/>
      <protection/>
    </xf>
    <xf numFmtId="2" fontId="6" fillId="0" borderId="2" xfId="0" applyFont="1" applyFill="1" applyBorder="1" applyAlignment="1">
      <alignment horizontal="right"/>
    </xf>
    <xf numFmtId="2" fontId="7" fillId="0" borderId="2" xfId="0" applyFont="1" applyFill="1" applyBorder="1" applyAlignment="1">
      <alignment horizontal="right"/>
    </xf>
    <xf numFmtId="177" fontId="6" fillId="0" borderId="2" xfId="0" applyNumberFormat="1" applyFont="1" applyFill="1" applyBorder="1" applyAlignment="1">
      <alignment horizontal="right"/>
    </xf>
    <xf numFmtId="10" fontId="6" fillId="0" borderId="2" xfId="0" applyNumberFormat="1" applyFont="1" applyFill="1" applyBorder="1" applyAlignment="1">
      <alignment horizontal="right"/>
    </xf>
    <xf numFmtId="10" fontId="6" fillId="0" borderId="3" xfId="0" applyNumberFormat="1" applyFont="1" applyFill="1" applyBorder="1" applyAlignment="1">
      <alignment horizontal="right"/>
    </xf>
    <xf numFmtId="2" fontId="6" fillId="0" borderId="12" xfId="0" applyFont="1" applyFill="1" applyBorder="1" applyAlignment="1" applyProtection="1" quotePrefix="1">
      <alignment horizontal="left"/>
      <protection/>
    </xf>
    <xf numFmtId="2" fontId="6" fillId="0" borderId="16" xfId="0" applyFont="1" applyFill="1" applyBorder="1" applyAlignment="1" applyProtection="1">
      <alignment horizontal="right"/>
      <protection/>
    </xf>
    <xf numFmtId="2" fontId="7" fillId="0" borderId="16" xfId="0" applyFont="1" applyFill="1" applyBorder="1" applyAlignment="1">
      <alignment horizontal="right"/>
    </xf>
    <xf numFmtId="1" fontId="6" fillId="0" borderId="16" xfId="0" applyNumberFormat="1" applyFont="1" applyFill="1" applyBorder="1" applyAlignment="1" quotePrefix="1">
      <alignment horizontal="right"/>
    </xf>
    <xf numFmtId="2" fontId="6" fillId="0" borderId="16" xfId="0" applyFont="1" applyFill="1" applyBorder="1" applyAlignment="1">
      <alignment horizontal="right"/>
    </xf>
    <xf numFmtId="21" fontId="6" fillId="0" borderId="13" xfId="0" applyNumberFormat="1" applyFont="1" applyFill="1" applyBorder="1" applyAlignment="1" quotePrefix="1">
      <alignment horizontal="right"/>
    </xf>
    <xf numFmtId="2" fontId="6" fillId="0" borderId="0" xfId="0" applyFont="1" applyFill="1" applyBorder="1" applyAlignment="1" applyProtection="1">
      <alignment horizontal="left"/>
      <protection/>
    </xf>
    <xf numFmtId="2" fontId="6" fillId="0" borderId="0" xfId="0" applyFont="1" applyFill="1" applyBorder="1" applyAlignment="1" applyProtection="1">
      <alignment horizontal="right"/>
      <protection/>
    </xf>
    <xf numFmtId="173" fontId="7" fillId="0" borderId="0" xfId="0" applyNumberFormat="1" applyFont="1" applyFill="1" applyBorder="1" applyAlignment="1" applyProtection="1">
      <alignment horizontal="right"/>
      <protection locked="0"/>
    </xf>
    <xf numFmtId="2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2" fontId="8" fillId="2" borderId="0" xfId="0" applyFont="1" applyFill="1" applyBorder="1" applyAlignment="1" applyProtection="1">
      <alignment horizontal="left"/>
      <protection/>
    </xf>
    <xf numFmtId="2" fontId="6" fillId="0" borderId="1" xfId="0" applyFont="1" applyFill="1" applyBorder="1" applyAlignment="1" applyProtection="1">
      <alignment horizontal="left"/>
      <protection/>
    </xf>
    <xf numFmtId="2" fontId="6" fillId="0" borderId="1" xfId="0" applyFont="1" applyFill="1" applyBorder="1" applyAlignment="1" applyProtection="1">
      <alignment horizontal="center"/>
      <protection/>
    </xf>
    <xf numFmtId="2" fontId="6" fillId="0" borderId="3" xfId="0" applyFont="1" applyFill="1" applyBorder="1" applyAlignment="1" applyProtection="1">
      <alignment horizontal="center"/>
      <protection/>
    </xf>
    <xf numFmtId="2" fontId="6" fillId="0" borderId="4" xfId="0" applyFont="1" applyFill="1" applyBorder="1" applyAlignment="1" applyProtection="1">
      <alignment horizontal="left"/>
      <protection/>
    </xf>
    <xf numFmtId="2" fontId="6" fillId="0" borderId="4" xfId="0" applyFont="1" applyFill="1" applyBorder="1" applyAlignment="1" applyProtection="1">
      <alignment horizontal="center"/>
      <protection/>
    </xf>
    <xf numFmtId="2" fontId="6" fillId="0" borderId="5" xfId="0" applyFont="1" applyFill="1" applyBorder="1" applyAlignment="1" applyProtection="1">
      <alignment horizontal="center"/>
      <protection/>
    </xf>
    <xf numFmtId="2" fontId="6" fillId="0" borderId="0" xfId="0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10" fontId="6" fillId="0" borderId="0" xfId="0" applyNumberFormat="1" applyFont="1" applyFill="1" applyBorder="1" applyAlignment="1">
      <alignment/>
    </xf>
    <xf numFmtId="10" fontId="6" fillId="0" borderId="0" xfId="0" applyNumberFormat="1" applyFont="1" applyFill="1" applyBorder="1" applyAlignment="1">
      <alignment/>
    </xf>
    <xf numFmtId="0" fontId="7" fillId="0" borderId="0" xfId="21" applyNumberFormat="1" applyFont="1" applyFill="1" applyBorder="1" applyAlignment="1">
      <alignment/>
    </xf>
    <xf numFmtId="2" fontId="6" fillId="0" borderId="12" xfId="0" applyFont="1" applyFill="1" applyBorder="1" applyAlignment="1" applyProtection="1">
      <alignment horizontal="left"/>
      <protection/>
    </xf>
    <xf numFmtId="2" fontId="6" fillId="0" borderId="12" xfId="0" applyFont="1" applyFill="1" applyBorder="1" applyAlignment="1" applyProtection="1">
      <alignment horizontal="center"/>
      <protection/>
    </xf>
    <xf numFmtId="2" fontId="6" fillId="0" borderId="13" xfId="0" applyFont="1" applyFill="1" applyBorder="1" applyAlignment="1" applyProtection="1">
      <alignment horizontal="center"/>
      <protection/>
    </xf>
    <xf numFmtId="2" fontId="9" fillId="0" borderId="0" xfId="0" applyFont="1" applyFill="1" applyBorder="1" applyAlignment="1">
      <alignment/>
    </xf>
    <xf numFmtId="1" fontId="10" fillId="0" borderId="0" xfId="0" applyNumberFormat="1" applyFont="1" applyFill="1" applyBorder="1" applyAlignment="1" quotePrefix="1">
      <alignment horizontal="center"/>
    </xf>
    <xf numFmtId="2" fontId="10" fillId="0" borderId="0" xfId="0" applyFont="1" applyFill="1" applyBorder="1" applyAlignment="1">
      <alignment horizontal="center"/>
    </xf>
    <xf numFmtId="2" fontId="9" fillId="0" borderId="0" xfId="0" applyFont="1" applyFill="1" applyBorder="1" applyAlignment="1">
      <alignment horizontal="center"/>
    </xf>
    <xf numFmtId="2" fontId="6" fillId="0" borderId="0" xfId="0" applyFont="1" applyFill="1" applyBorder="1" applyAlignment="1" applyProtection="1" quotePrefix="1">
      <alignment horizontal="right"/>
      <protection/>
    </xf>
    <xf numFmtId="2" fontId="6" fillId="0" borderId="0" xfId="0" applyFont="1" applyFill="1" applyBorder="1" applyAlignment="1" applyProtection="1" quotePrefix="1">
      <alignment horizontal="left"/>
      <protection/>
    </xf>
    <xf numFmtId="39" fontId="7" fillId="0" borderId="0" xfId="0" applyNumberFormat="1" applyFont="1" applyFill="1" applyBorder="1" applyAlignment="1" applyProtection="1">
      <alignment/>
      <protection/>
    </xf>
    <xf numFmtId="39" fontId="7" fillId="0" borderId="0" xfId="0" applyNumberFormat="1" applyFont="1" applyFill="1" applyBorder="1" applyAlignment="1">
      <alignment/>
    </xf>
    <xf numFmtId="2" fontId="6" fillId="0" borderId="12" xfId="0" applyFont="1" applyFill="1" applyBorder="1" applyAlignment="1">
      <alignment horizontal="center"/>
    </xf>
    <xf numFmtId="2" fontId="6" fillId="0" borderId="16" xfId="0" applyFont="1" applyFill="1" applyBorder="1" applyAlignment="1">
      <alignment horizontal="center"/>
    </xf>
    <xf numFmtId="2" fontId="6" fillId="0" borderId="13" xfId="0" applyFont="1" applyFill="1" applyBorder="1" applyAlignment="1">
      <alignment horizontal="center"/>
    </xf>
    <xf numFmtId="182" fontId="7" fillId="0" borderId="1" xfId="0" applyNumberFormat="1" applyFont="1" applyFill="1" applyBorder="1" applyAlignment="1">
      <alignment horizontal="left"/>
    </xf>
    <xf numFmtId="2" fontId="7" fillId="0" borderId="3" xfId="0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/>
    </xf>
    <xf numFmtId="2" fontId="6" fillId="0" borderId="4" xfId="0" applyFont="1" applyFill="1" applyBorder="1" applyAlignment="1">
      <alignment/>
    </xf>
    <xf numFmtId="190" fontId="7" fillId="0" borderId="5" xfId="0" applyNumberFormat="1" applyFont="1" applyFill="1" applyBorder="1" applyAlignment="1">
      <alignment/>
    </xf>
    <xf numFmtId="2" fontId="6" fillId="0" borderId="0" xfId="0" applyFont="1" applyFill="1" applyBorder="1" applyAlignment="1">
      <alignment horizontal="center"/>
    </xf>
    <xf numFmtId="2" fontId="7" fillId="0" borderId="5" xfId="0" applyFont="1" applyFill="1" applyBorder="1" applyAlignment="1">
      <alignment horizontal="right"/>
    </xf>
    <xf numFmtId="15" fontId="7" fillId="0" borderId="0" xfId="0" applyNumberFormat="1" applyFont="1" applyFill="1" applyBorder="1" applyAlignment="1">
      <alignment/>
    </xf>
    <xf numFmtId="2" fontId="6" fillId="0" borderId="12" xfId="0" applyFont="1" applyFill="1" applyBorder="1" applyAlignment="1">
      <alignment/>
    </xf>
    <xf numFmtId="2" fontId="6" fillId="0" borderId="16" xfId="0" applyFont="1" applyFill="1" applyBorder="1" applyAlignment="1">
      <alignment/>
    </xf>
    <xf numFmtId="190" fontId="7" fillId="0" borderId="13" xfId="0" applyNumberFormat="1" applyFont="1" applyFill="1" applyBorder="1" applyAlignment="1">
      <alignment/>
    </xf>
    <xf numFmtId="2" fontId="6" fillId="0" borderId="1" xfId="0" applyFont="1" applyFill="1" applyBorder="1" applyAlignment="1" applyProtection="1" quotePrefix="1">
      <alignment horizontal="left"/>
      <protection/>
    </xf>
    <xf numFmtId="3" fontId="6" fillId="0" borderId="2" xfId="0" applyNumberFormat="1" applyFont="1" applyFill="1" applyBorder="1" applyAlignment="1">
      <alignment horizontal="center"/>
    </xf>
    <xf numFmtId="39" fontId="7" fillId="0" borderId="2" xfId="0" applyNumberFormat="1" applyFont="1" applyFill="1" applyBorder="1" applyAlignment="1">
      <alignment/>
    </xf>
    <xf numFmtId="10" fontId="7" fillId="0" borderId="3" xfId="0" applyNumberFormat="1" applyFont="1" applyFill="1" applyBorder="1" applyAlignment="1">
      <alignment/>
    </xf>
    <xf numFmtId="10" fontId="7" fillId="0" borderId="0" xfId="0" applyNumberFormat="1" applyFont="1" applyFill="1" applyBorder="1" applyAlignment="1">
      <alignment/>
    </xf>
    <xf numFmtId="182" fontId="7" fillId="0" borderId="12" xfId="0" applyNumberFormat="1" applyFont="1" applyFill="1" applyBorder="1" applyAlignment="1">
      <alignment horizontal="left"/>
    </xf>
    <xf numFmtId="2" fontId="7" fillId="0" borderId="13" xfId="0" applyFont="1" applyFill="1" applyBorder="1" applyAlignment="1">
      <alignment horizontal="right"/>
    </xf>
    <xf numFmtId="8" fontId="7" fillId="0" borderId="16" xfId="17" applyNumberFormat="1" applyFont="1" applyFill="1" applyBorder="1" applyAlignment="1">
      <alignment/>
    </xf>
    <xf numFmtId="2" fontId="7" fillId="0" borderId="0" xfId="0" applyFont="1" applyFill="1" applyBorder="1" applyAlignment="1">
      <alignment horizontal="left"/>
    </xf>
    <xf numFmtId="10" fontId="7" fillId="0" borderId="5" xfId="0" applyNumberFormat="1" applyFont="1" applyFill="1" applyBorder="1" applyAlignment="1">
      <alignment/>
    </xf>
    <xf numFmtId="8" fontId="7" fillId="0" borderId="16" xfId="0" applyNumberFormat="1" applyFont="1" applyFill="1" applyBorder="1" applyAlignment="1">
      <alignment horizontal="center"/>
    </xf>
    <xf numFmtId="10" fontId="7" fillId="0" borderId="16" xfId="21" applyNumberFormat="1" applyFont="1" applyFill="1" applyBorder="1" applyAlignment="1">
      <alignment/>
    </xf>
    <xf numFmtId="39" fontId="7" fillId="0" borderId="16" xfId="0" applyNumberFormat="1" applyFont="1" applyFill="1" applyBorder="1" applyAlignment="1">
      <alignment/>
    </xf>
    <xf numFmtId="10" fontId="7" fillId="0" borderId="13" xfId="0" applyNumberFormat="1" applyFont="1" applyFill="1" applyBorder="1" applyAlignment="1">
      <alignment/>
    </xf>
    <xf numFmtId="44" fontId="7" fillId="0" borderId="0" xfId="17" applyFont="1" applyFill="1" applyBorder="1" applyAlignment="1">
      <alignment/>
    </xf>
    <xf numFmtId="10" fontId="7" fillId="0" borderId="0" xfId="21" applyNumberFormat="1" applyFont="1" applyFill="1" applyBorder="1" applyAlignment="1">
      <alignment/>
    </xf>
    <xf numFmtId="2" fontId="11" fillId="0" borderId="1" xfId="0" applyFont="1" applyFill="1" applyBorder="1" applyAlignment="1">
      <alignment horizontal="center"/>
    </xf>
    <xf numFmtId="2" fontId="0" fillId="0" borderId="2" xfId="0" applyBorder="1" applyAlignment="1">
      <alignment/>
    </xf>
    <xf numFmtId="2" fontId="0" fillId="0" borderId="3" xfId="0" applyBorder="1" applyAlignment="1">
      <alignment/>
    </xf>
    <xf numFmtId="2" fontId="11" fillId="0" borderId="4" xfId="0" applyFont="1" applyFill="1" applyBorder="1" applyAlignment="1" quotePrefix="1">
      <alignment horizontal="center"/>
    </xf>
    <xf numFmtId="2" fontId="0" fillId="0" borderId="0" xfId="0" applyBorder="1" applyAlignment="1">
      <alignment/>
    </xf>
    <xf numFmtId="2" fontId="0" fillId="0" borderId="5" xfId="0" applyBorder="1" applyAlignment="1">
      <alignment/>
    </xf>
    <xf numFmtId="2" fontId="11" fillId="0" borderId="17" xfId="0" applyFont="1" applyFill="1" applyBorder="1" applyAlignment="1">
      <alignment horizontal="center"/>
    </xf>
    <xf numFmtId="2" fontId="0" fillId="0" borderId="18" xfId="0" applyBorder="1" applyAlignment="1">
      <alignment/>
    </xf>
    <xf numFmtId="2" fontId="0" fillId="0" borderId="19" xfId="0" applyBorder="1" applyAlignment="1">
      <alignment/>
    </xf>
    <xf numFmtId="2" fontId="8" fillId="2" borderId="4" xfId="0" applyFont="1" applyFill="1" applyBorder="1" applyAlignment="1" applyProtection="1">
      <alignment horizontal="center" vertical="center"/>
      <protection/>
    </xf>
    <xf numFmtId="2" fontId="8" fillId="2" borderId="0" xfId="0" applyFont="1" applyFill="1" applyBorder="1" applyAlignment="1" applyProtection="1">
      <alignment horizontal="center" vertical="center"/>
      <protection/>
    </xf>
    <xf numFmtId="2" fontId="8" fillId="2" borderId="0" xfId="0" applyFont="1" applyFill="1" applyBorder="1" applyAlignment="1" applyProtection="1">
      <alignment horizontal="center"/>
      <protection/>
    </xf>
    <xf numFmtId="2" fontId="8" fillId="2" borderId="20" xfId="0" applyFont="1" applyFill="1" applyBorder="1" applyAlignment="1" applyProtection="1">
      <alignment horizontal="center" vertical="center"/>
      <protection/>
    </xf>
    <xf numFmtId="2" fontId="8" fillId="2" borderId="5" xfId="0" applyFont="1" applyFill="1" applyBorder="1" applyAlignment="1" applyProtection="1">
      <alignment horizontal="center"/>
      <protection/>
    </xf>
    <xf numFmtId="173" fontId="7" fillId="0" borderId="0" xfId="0" applyNumberFormat="1" applyFont="1" applyFill="1" applyBorder="1" applyAlignment="1" applyProtection="1">
      <alignment/>
      <protection/>
    </xf>
    <xf numFmtId="10" fontId="7" fillId="0" borderId="0" xfId="0" applyNumberFormat="1" applyFont="1" applyFill="1" applyBorder="1" applyAlignment="1" applyProtection="1">
      <alignment/>
      <protection/>
    </xf>
    <xf numFmtId="2" fontId="7" fillId="0" borderId="0" xfId="0" applyFont="1" applyFill="1" applyBorder="1" applyAlignment="1" applyProtection="1">
      <alignment horizontal="center"/>
      <protection/>
    </xf>
    <xf numFmtId="2" fontId="8" fillId="2" borderId="0" xfId="0" applyFont="1" applyFill="1" applyBorder="1" applyAlignment="1" applyProtection="1">
      <alignment horizontal="center"/>
      <protection/>
    </xf>
    <xf numFmtId="2" fontId="8" fillId="2" borderId="5" xfId="0" applyFont="1" applyFill="1" applyBorder="1" applyAlignment="1" applyProtection="1">
      <alignment horizontal="center"/>
      <protection/>
    </xf>
    <xf numFmtId="2" fontId="8" fillId="2" borderId="17" xfId="0" applyFont="1" applyFill="1" applyBorder="1" applyAlignment="1" applyProtection="1">
      <alignment horizontal="center" vertical="center"/>
      <protection/>
    </xf>
    <xf numFmtId="2" fontId="8" fillId="2" borderId="18" xfId="0" applyFont="1" applyFill="1" applyBorder="1" applyAlignment="1" applyProtection="1">
      <alignment horizontal="center" vertical="center"/>
      <protection/>
    </xf>
    <xf numFmtId="2" fontId="8" fillId="2" borderId="18" xfId="0" applyFont="1" applyFill="1" applyBorder="1" applyAlignment="1" applyProtection="1">
      <alignment horizontal="center"/>
      <protection/>
    </xf>
    <xf numFmtId="2" fontId="8" fillId="2" borderId="21" xfId="0" applyFont="1" applyFill="1" applyBorder="1" applyAlignment="1" applyProtection="1">
      <alignment horizontal="center" vertical="center"/>
      <protection/>
    </xf>
    <xf numFmtId="2" fontId="8" fillId="2" borderId="19" xfId="0" applyFont="1" applyFill="1" applyBorder="1" applyAlignment="1" applyProtection="1">
      <alignment horizontal="center"/>
      <protection/>
    </xf>
    <xf numFmtId="2" fontId="6" fillId="0" borderId="4" xfId="0" applyFont="1" applyFill="1" applyBorder="1" applyAlignment="1" applyProtection="1" quotePrefix="1">
      <alignment horizontal="center"/>
      <protection/>
    </xf>
    <xf numFmtId="2" fontId="6" fillId="0" borderId="0" xfId="0" applyFont="1" applyFill="1" applyBorder="1" applyAlignment="1" applyProtection="1" quotePrefix="1">
      <alignment horizontal="center"/>
      <protection/>
    </xf>
    <xf numFmtId="2" fontId="6" fillId="0" borderId="5" xfId="0" applyFont="1" applyFill="1" applyBorder="1" applyAlignment="1" applyProtection="1" quotePrefix="1">
      <alignment horizontal="center"/>
      <protection/>
    </xf>
    <xf numFmtId="188" fontId="7" fillId="0" borderId="0" xfId="0" applyNumberFormat="1" applyFont="1" applyFill="1" applyBorder="1" applyAlignment="1">
      <alignment/>
    </xf>
    <xf numFmtId="188" fontId="7" fillId="0" borderId="0" xfId="0" applyNumberFormat="1" applyFont="1" applyFill="1" applyBorder="1" applyAlignment="1" applyProtection="1">
      <alignment horizontal="right"/>
      <protection/>
    </xf>
    <xf numFmtId="17" fontId="6" fillId="0" borderId="0" xfId="0" applyNumberFormat="1" applyFont="1" applyFill="1" applyBorder="1" applyAlignment="1" applyProtection="1" quotePrefix="1">
      <alignment horizontal="center"/>
      <protection/>
    </xf>
    <xf numFmtId="2" fontId="6" fillId="0" borderId="0" xfId="0" applyFont="1" applyFill="1" applyBorder="1" applyAlignment="1" applyProtection="1" quotePrefix="1">
      <alignment horizontal="center"/>
      <protection/>
    </xf>
    <xf numFmtId="2" fontId="7" fillId="0" borderId="4" xfId="0" applyFont="1" applyFill="1" applyBorder="1" applyAlignment="1" applyProtection="1">
      <alignment horizontal="left" indent="1"/>
      <protection/>
    </xf>
    <xf numFmtId="2" fontId="7" fillId="0" borderId="0" xfId="21" applyNumberFormat="1" applyFont="1" applyFill="1" applyBorder="1" applyAlignment="1" applyProtection="1">
      <alignment/>
      <protection/>
    </xf>
    <xf numFmtId="173" fontId="7" fillId="0" borderId="5" xfId="0" applyNumberFormat="1" applyFont="1" applyFill="1" applyBorder="1" applyAlignment="1" applyProtection="1">
      <alignment horizontal="right"/>
      <protection locked="0"/>
    </xf>
    <xf numFmtId="2" fontId="7" fillId="0" borderId="0" xfId="0" applyNumberFormat="1" applyFont="1" applyFill="1" applyBorder="1" applyAlignment="1">
      <alignment horizontal="center"/>
    </xf>
    <xf numFmtId="2" fontId="7" fillId="0" borderId="5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 applyProtection="1">
      <alignment/>
      <protection/>
    </xf>
    <xf numFmtId="2" fontId="7" fillId="0" borderId="12" xfId="0" applyFont="1" applyFill="1" applyBorder="1" applyAlignment="1">
      <alignment/>
    </xf>
    <xf numFmtId="188" fontId="7" fillId="0" borderId="16" xfId="0" applyNumberFormat="1" applyFont="1" applyFill="1" applyBorder="1" applyAlignment="1" applyProtection="1">
      <alignment horizontal="right"/>
      <protection/>
    </xf>
    <xf numFmtId="2" fontId="7" fillId="0" borderId="16" xfId="0" applyNumberFormat="1" applyFont="1" applyFill="1" applyBorder="1" applyAlignment="1">
      <alignment/>
    </xf>
    <xf numFmtId="40" fontId="7" fillId="0" borderId="13" xfId="0" applyNumberFormat="1" applyFont="1" applyFill="1" applyBorder="1" applyAlignment="1" applyProtection="1">
      <alignment horizontal="right"/>
      <protection locked="0"/>
    </xf>
    <xf numFmtId="2" fontId="7" fillId="0" borderId="12" xfId="0" applyFont="1" applyFill="1" applyBorder="1" applyAlignment="1" applyProtection="1">
      <alignment horizontal="left"/>
      <protection/>
    </xf>
    <xf numFmtId="2" fontId="7" fillId="0" borderId="16" xfId="21" applyNumberFormat="1" applyFont="1" applyFill="1" applyBorder="1" applyAlignment="1" applyProtection="1">
      <alignment/>
      <protection/>
    </xf>
    <xf numFmtId="2" fontId="7" fillId="0" borderId="13" xfId="0" applyNumberFormat="1" applyFont="1" applyFill="1" applyBorder="1" applyAlignment="1">
      <alignment/>
    </xf>
    <xf numFmtId="2" fontId="7" fillId="0" borderId="0" xfId="0" applyFont="1" applyFill="1" applyBorder="1" applyAlignment="1">
      <alignment horizontal="left" indent="1"/>
    </xf>
    <xf numFmtId="2" fontId="7" fillId="0" borderId="0" xfId="0" applyFont="1" applyFill="1" applyBorder="1" applyAlignment="1" applyProtection="1">
      <alignment horizontal="left"/>
      <protection/>
    </xf>
    <xf numFmtId="2" fontId="7" fillId="0" borderId="0" xfId="0" applyFont="1" applyFill="1" applyBorder="1" applyAlignment="1" applyProtection="1">
      <alignment horizontal="right"/>
      <protection/>
    </xf>
    <xf numFmtId="2" fontId="7" fillId="0" borderId="0" xfId="0" applyFont="1" applyFill="1" applyBorder="1" applyAlignment="1" applyProtection="1">
      <alignment horizontal="left"/>
      <protection/>
    </xf>
    <xf numFmtId="2" fontId="7" fillId="0" borderId="0" xfId="0" applyNumberFormat="1" applyFont="1" applyFill="1" applyBorder="1" applyAlignment="1">
      <alignment horizontal="left" indent="1"/>
    </xf>
    <xf numFmtId="2" fontId="7" fillId="0" borderId="0" xfId="0" applyFont="1" applyFill="1" applyBorder="1" applyAlignment="1" applyProtection="1" quotePrefix="1">
      <alignment horizontal="left"/>
      <protection/>
    </xf>
    <xf numFmtId="2" fontId="7" fillId="0" borderId="0" xfId="0" applyFont="1" applyFill="1" applyBorder="1" applyAlignment="1" applyProtection="1" quotePrefix="1">
      <alignment horizontal="right"/>
      <protection/>
    </xf>
    <xf numFmtId="39" fontId="7" fillId="0" borderId="0" xfId="0" applyNumberFormat="1" applyFont="1" applyFill="1" applyBorder="1" applyAlignment="1" applyProtection="1">
      <alignment/>
      <protection/>
    </xf>
    <xf numFmtId="39" fontId="7" fillId="0" borderId="0" xfId="0" applyNumberFormat="1" applyFont="1" applyFill="1" applyBorder="1" applyAlignment="1" applyProtection="1">
      <alignment horizontal="left" indent="1"/>
      <protection/>
    </xf>
    <xf numFmtId="2" fontId="7" fillId="0" borderId="0" xfId="0" applyFont="1" applyFill="1" applyBorder="1" applyAlignment="1">
      <alignment horizontal="right"/>
    </xf>
    <xf numFmtId="2" fontId="12" fillId="0" borderId="1" xfId="0" applyFont="1" applyBorder="1" applyAlignment="1" applyProtection="1">
      <alignment horizontal="center"/>
      <protection/>
    </xf>
    <xf numFmtId="2" fontId="12" fillId="0" borderId="2" xfId="0" applyFont="1" applyBorder="1" applyAlignment="1" applyProtection="1">
      <alignment horizontal="center"/>
      <protection/>
    </xf>
    <xf numFmtId="2" fontId="12" fillId="0" borderId="3" xfId="0" applyFont="1" applyBorder="1" applyAlignment="1" applyProtection="1">
      <alignment horizontal="center"/>
      <protection/>
    </xf>
    <xf numFmtId="2" fontId="13" fillId="0" borderId="0" xfId="0" applyFont="1" applyAlignment="1">
      <alignment/>
    </xf>
    <xf numFmtId="2" fontId="12" fillId="0" borderId="22" xfId="0" applyFont="1" applyBorder="1" applyAlignment="1" applyProtection="1">
      <alignment horizontal="center"/>
      <protection/>
    </xf>
    <xf numFmtId="2" fontId="12" fillId="0" borderId="23" xfId="0" applyFont="1" applyBorder="1" applyAlignment="1" applyProtection="1">
      <alignment horizontal="center"/>
      <protection/>
    </xf>
    <xf numFmtId="2" fontId="12" fillId="0" borderId="24" xfId="0" applyFont="1" applyBorder="1" applyAlignment="1" applyProtection="1">
      <alignment horizontal="center"/>
      <protection/>
    </xf>
    <xf numFmtId="2" fontId="13" fillId="0" borderId="0" xfId="0" applyFont="1" applyAlignment="1" applyProtection="1">
      <alignment horizontal="left"/>
      <protection/>
    </xf>
    <xf numFmtId="2" fontId="14" fillId="2" borderId="25" xfId="0" applyFont="1" applyFill="1" applyBorder="1" applyAlignment="1" applyProtection="1">
      <alignment horizontal="center" vertical="center"/>
      <protection/>
    </xf>
    <xf numFmtId="2" fontId="14" fillId="2" borderId="26" xfId="0" applyFont="1" applyFill="1" applyBorder="1" applyAlignment="1" applyProtection="1">
      <alignment horizontal="center" vertical="center"/>
      <protection/>
    </xf>
    <xf numFmtId="3" fontId="14" fillId="2" borderId="27" xfId="0" applyNumberFormat="1" applyFont="1" applyFill="1" applyBorder="1" applyAlignment="1" applyProtection="1">
      <alignment horizontal="center" vertical="center"/>
      <protection/>
    </xf>
    <xf numFmtId="2" fontId="14" fillId="2" borderId="28" xfId="0" applyFont="1" applyFill="1" applyBorder="1" applyAlignment="1" applyProtection="1">
      <alignment horizontal="center" vertical="center"/>
      <protection/>
    </xf>
    <xf numFmtId="2" fontId="14" fillId="2" borderId="26" xfId="0" applyFont="1" applyFill="1" applyBorder="1" applyAlignment="1">
      <alignment horizontal="center" vertical="center"/>
    </xf>
    <xf numFmtId="2" fontId="14" fillId="2" borderId="29" xfId="0" applyFont="1" applyFill="1" applyBorder="1" applyAlignment="1" applyProtection="1">
      <alignment horizontal="center" vertical="center"/>
      <protection/>
    </xf>
    <xf numFmtId="3" fontId="14" fillId="2" borderId="28" xfId="0" applyNumberFormat="1" applyFont="1" applyFill="1" applyBorder="1" applyAlignment="1" applyProtection="1">
      <alignment horizontal="center" vertical="center"/>
      <protection/>
    </xf>
    <xf numFmtId="2" fontId="14" fillId="2" borderId="30" xfId="0" applyFont="1" applyFill="1" applyBorder="1" applyAlignment="1" applyProtection="1">
      <alignment horizontal="center" vertical="center"/>
      <protection/>
    </xf>
    <xf numFmtId="2" fontId="14" fillId="2" borderId="29" xfId="0" applyFont="1" applyFill="1" applyBorder="1" applyAlignment="1">
      <alignment horizontal="center" vertical="center"/>
    </xf>
    <xf numFmtId="2" fontId="13" fillId="0" borderId="0" xfId="0" applyFont="1" applyBorder="1" applyAlignment="1">
      <alignment/>
    </xf>
    <xf numFmtId="2" fontId="14" fillId="2" borderId="31" xfId="0" applyFont="1" applyFill="1" applyBorder="1" applyAlignment="1" applyProtection="1">
      <alignment horizontal="center" vertical="center"/>
      <protection/>
    </xf>
    <xf numFmtId="3" fontId="14" fillId="2" borderId="27" xfId="0" applyNumberFormat="1" applyFont="1" applyFill="1" applyBorder="1" applyAlignment="1" applyProtection="1" quotePrefix="1">
      <alignment horizontal="center" vertical="center"/>
      <protection/>
    </xf>
    <xf numFmtId="2" fontId="14" fillId="2" borderId="28" xfId="0" applyFont="1" applyFill="1" applyBorder="1" applyAlignment="1" applyProtection="1" quotePrefix="1">
      <alignment horizontal="center" vertical="center"/>
      <protection/>
    </xf>
    <xf numFmtId="2" fontId="14" fillId="2" borderId="32" xfId="0" applyFont="1" applyFill="1" applyBorder="1" applyAlignment="1" applyProtection="1">
      <alignment horizontal="center" vertical="center"/>
      <protection/>
    </xf>
    <xf numFmtId="3" fontId="14" fillId="2" borderId="28" xfId="0" applyNumberFormat="1" applyFont="1" applyFill="1" applyBorder="1" applyAlignment="1" applyProtection="1" quotePrefix="1">
      <alignment horizontal="center" vertical="center"/>
      <protection/>
    </xf>
    <xf numFmtId="2" fontId="14" fillId="2" borderId="30" xfId="0" applyFont="1" applyFill="1" applyBorder="1" applyAlignment="1" applyProtection="1" quotePrefix="1">
      <alignment horizontal="center" vertical="center"/>
      <protection/>
    </xf>
    <xf numFmtId="2" fontId="13" fillId="0" borderId="1" xfId="0" applyFont="1" applyBorder="1" applyAlignment="1" applyProtection="1">
      <alignment horizontal="left"/>
      <protection/>
    </xf>
    <xf numFmtId="3" fontId="13" fillId="0" borderId="1" xfId="0" applyNumberFormat="1" applyFont="1" applyBorder="1" applyAlignment="1" applyProtection="1">
      <alignment horizontal="right"/>
      <protection/>
    </xf>
    <xf numFmtId="3" fontId="13" fillId="0" borderId="2" xfId="0" applyNumberFormat="1" applyFont="1" applyBorder="1" applyAlignment="1" applyProtection="1">
      <alignment horizontal="right"/>
      <protection/>
    </xf>
    <xf numFmtId="7" fontId="13" fillId="0" borderId="2" xfId="0" applyNumberFormat="1" applyFont="1" applyBorder="1" applyAlignment="1" applyProtection="1">
      <alignment/>
      <protection/>
    </xf>
    <xf numFmtId="39" fontId="13" fillId="0" borderId="3" xfId="0" applyNumberFormat="1" applyFont="1" applyBorder="1" applyAlignment="1" applyProtection="1">
      <alignment/>
      <protection/>
    </xf>
    <xf numFmtId="2" fontId="13" fillId="0" borderId="4" xfId="0" applyFont="1" applyBorder="1" applyAlignment="1">
      <alignment horizontal="left"/>
    </xf>
    <xf numFmtId="3" fontId="13" fillId="0" borderId="4" xfId="0" applyNumberFormat="1" applyFont="1" applyBorder="1" applyAlignment="1" applyProtection="1">
      <alignment/>
      <protection/>
    </xf>
    <xf numFmtId="3" fontId="13" fillId="0" borderId="0" xfId="0" applyNumberFormat="1" applyFont="1" applyBorder="1" applyAlignment="1" applyProtection="1">
      <alignment/>
      <protection/>
    </xf>
    <xf numFmtId="7" fontId="13" fillId="0" borderId="0" xfId="0" applyNumberFormat="1" applyFont="1" applyBorder="1" applyAlignment="1" applyProtection="1">
      <alignment/>
      <protection/>
    </xf>
    <xf numFmtId="39" fontId="13" fillId="0" borderId="5" xfId="0" applyNumberFormat="1" applyFont="1" applyBorder="1" applyAlignment="1" applyProtection="1">
      <alignment/>
      <protection/>
    </xf>
    <xf numFmtId="2" fontId="13" fillId="0" borderId="4" xfId="0" applyFont="1" applyBorder="1" applyAlignment="1" applyProtection="1">
      <alignment horizontal="left"/>
      <protection/>
    </xf>
    <xf numFmtId="3" fontId="13" fillId="0" borderId="4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7" fontId="13" fillId="0" borderId="0" xfId="0" applyNumberFormat="1" applyFont="1" applyBorder="1" applyAlignment="1">
      <alignment/>
    </xf>
    <xf numFmtId="4" fontId="13" fillId="0" borderId="5" xfId="0" applyNumberFormat="1" applyFont="1" applyBorder="1" applyAlignment="1">
      <alignment/>
    </xf>
    <xf numFmtId="2" fontId="13" fillId="0" borderId="4" xfId="0" applyFont="1" applyBorder="1" applyAlignment="1" applyProtection="1" quotePrefix="1">
      <alignment horizontal="left"/>
      <protection/>
    </xf>
    <xf numFmtId="195" fontId="13" fillId="0" borderId="0" xfId="0" applyNumberFormat="1" applyFont="1" applyBorder="1" applyAlignment="1">
      <alignment/>
    </xf>
    <xf numFmtId="2" fontId="13" fillId="0" borderId="4" xfId="0" applyFont="1" applyBorder="1" applyAlignment="1">
      <alignment/>
    </xf>
    <xf numFmtId="3" fontId="13" fillId="0" borderId="0" xfId="0" applyNumberFormat="1" applyFont="1" applyAlignment="1">
      <alignment/>
    </xf>
    <xf numFmtId="2" fontId="13" fillId="0" borderId="25" xfId="0" applyFont="1" applyBorder="1" applyAlignment="1">
      <alignment/>
    </xf>
    <xf numFmtId="2" fontId="12" fillId="3" borderId="33" xfId="0" applyFont="1" applyFill="1" applyBorder="1" applyAlignment="1">
      <alignment/>
    </xf>
    <xf numFmtId="37" fontId="12" fillId="3" borderId="33" xfId="0" applyNumberFormat="1" applyFont="1" applyFill="1" applyBorder="1" applyAlignment="1" applyProtection="1">
      <alignment/>
      <protection/>
    </xf>
    <xf numFmtId="3" fontId="12" fillId="3" borderId="34" xfId="0" applyNumberFormat="1" applyFont="1" applyFill="1" applyBorder="1" applyAlignment="1" applyProtection="1">
      <alignment/>
      <protection/>
    </xf>
    <xf numFmtId="7" fontId="12" fillId="3" borderId="34" xfId="0" applyNumberFormat="1" applyFont="1" applyFill="1" applyBorder="1" applyAlignment="1" applyProtection="1">
      <alignment/>
      <protection/>
    </xf>
    <xf numFmtId="39" fontId="12" fillId="3" borderId="35" xfId="0" applyNumberFormat="1" applyFont="1" applyFill="1" applyBorder="1" applyAlignment="1" applyProtection="1">
      <alignment/>
      <protection/>
    </xf>
    <xf numFmtId="37" fontId="12" fillId="3" borderId="34" xfId="0" applyNumberFormat="1" applyFont="1" applyFill="1" applyBorder="1" applyAlignment="1" applyProtection="1">
      <alignment/>
      <protection/>
    </xf>
    <xf numFmtId="39" fontId="12" fillId="3" borderId="34" xfId="0" applyNumberFormat="1" applyFont="1" applyFill="1" applyBorder="1" applyAlignment="1" applyProtection="1">
      <alignment/>
      <protection/>
    </xf>
    <xf numFmtId="2" fontId="12" fillId="0" borderId="4" xfId="0" applyFont="1" applyFill="1" applyBorder="1" applyAlignment="1" applyProtection="1" quotePrefix="1">
      <alignment horizontal="left"/>
      <protection/>
    </xf>
    <xf numFmtId="10" fontId="13" fillId="0" borderId="4" xfId="0" applyNumberFormat="1" applyFont="1" applyFill="1" applyBorder="1" applyAlignment="1" applyProtection="1">
      <alignment/>
      <protection/>
    </xf>
    <xf numFmtId="3" fontId="13" fillId="0" borderId="0" xfId="0" applyNumberFormat="1" applyFont="1" applyFill="1" applyBorder="1" applyAlignment="1" applyProtection="1">
      <alignment/>
      <protection/>
    </xf>
    <xf numFmtId="10" fontId="13" fillId="0" borderId="0" xfId="0" applyNumberFormat="1" applyFont="1" applyFill="1" applyBorder="1" applyAlignment="1" applyProtection="1">
      <alignment/>
      <protection/>
    </xf>
    <xf numFmtId="10" fontId="13" fillId="0" borderId="5" xfId="0" applyNumberFormat="1" applyFont="1" applyFill="1" applyBorder="1" applyAlignment="1" applyProtection="1">
      <alignment/>
      <protection/>
    </xf>
    <xf numFmtId="2" fontId="13" fillId="0" borderId="0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2" fontId="13" fillId="0" borderId="5" xfId="0" applyFont="1" applyFill="1" applyBorder="1" applyAlignment="1">
      <alignment/>
    </xf>
    <xf numFmtId="2" fontId="12" fillId="0" borderId="4" xfId="0" applyFont="1" applyFill="1" applyBorder="1" applyAlignment="1">
      <alignment/>
    </xf>
    <xf numFmtId="10" fontId="13" fillId="0" borderId="4" xfId="0" applyNumberFormat="1" applyFont="1" applyFill="1" applyBorder="1" applyAlignment="1">
      <alignment/>
    </xf>
    <xf numFmtId="10" fontId="13" fillId="0" borderId="36" xfId="0" applyNumberFormat="1" applyFont="1" applyFill="1" applyBorder="1" applyAlignment="1">
      <alignment/>
    </xf>
    <xf numFmtId="3" fontId="13" fillId="0" borderId="4" xfId="0" applyNumberFormat="1" applyFont="1" applyFill="1" applyBorder="1" applyAlignment="1" applyProtection="1">
      <alignment/>
      <protection/>
    </xf>
    <xf numFmtId="1" fontId="13" fillId="0" borderId="0" xfId="0" applyNumberFormat="1" applyFont="1" applyFill="1" applyBorder="1" applyAlignment="1" applyProtection="1">
      <alignment/>
      <protection/>
    </xf>
    <xf numFmtId="2" fontId="12" fillId="0" borderId="12" xfId="0" applyFont="1" applyFill="1" applyBorder="1" applyAlignment="1" applyProtection="1" quotePrefix="1">
      <alignment horizontal="left"/>
      <protection/>
    </xf>
    <xf numFmtId="2" fontId="13" fillId="0" borderId="12" xfId="0" applyFont="1" applyFill="1" applyBorder="1" applyAlignment="1">
      <alignment/>
    </xf>
    <xf numFmtId="3" fontId="13" fillId="0" borderId="16" xfId="0" applyNumberFormat="1" applyFont="1" applyFill="1" applyBorder="1" applyAlignment="1" applyProtection="1">
      <alignment/>
      <protection/>
    </xf>
    <xf numFmtId="5" fontId="13" fillId="0" borderId="16" xfId="0" applyNumberFormat="1" applyFont="1" applyFill="1" applyBorder="1" applyAlignment="1" applyProtection="1">
      <alignment/>
      <protection/>
    </xf>
    <xf numFmtId="2" fontId="13" fillId="0" borderId="13" xfId="0" applyFont="1" applyFill="1" applyBorder="1" applyAlignment="1">
      <alignment/>
    </xf>
    <xf numFmtId="2" fontId="13" fillId="0" borderId="16" xfId="0" applyFont="1" applyFill="1" applyBorder="1" applyAlignment="1">
      <alignment/>
    </xf>
    <xf numFmtId="180" fontId="13" fillId="0" borderId="16" xfId="0" applyNumberFormat="1" applyFont="1" applyFill="1" applyBorder="1" applyAlignment="1" applyProtection="1">
      <alignment/>
      <protection/>
    </xf>
    <xf numFmtId="2" fontId="12" fillId="0" borderId="2" xfId="0" applyFont="1" applyFill="1" applyBorder="1" applyAlignment="1" applyProtection="1">
      <alignment horizontal="center"/>
      <protection/>
    </xf>
    <xf numFmtId="2" fontId="14" fillId="2" borderId="4" xfId="0" applyFont="1" applyFill="1" applyBorder="1" applyAlignment="1" applyProtection="1">
      <alignment horizontal="center" vertical="center"/>
      <protection/>
    </xf>
    <xf numFmtId="2" fontId="14" fillId="2" borderId="0" xfId="0" applyFont="1" applyFill="1" applyBorder="1" applyAlignment="1" applyProtection="1">
      <alignment horizontal="center" vertical="center"/>
      <protection/>
    </xf>
    <xf numFmtId="3" fontId="14" fillId="2" borderId="0" xfId="0" applyNumberFormat="1" applyFont="1" applyFill="1" applyBorder="1" applyAlignment="1" applyProtection="1">
      <alignment horizontal="center" vertical="center"/>
      <protection/>
    </xf>
    <xf numFmtId="2" fontId="14" fillId="2" borderId="0" xfId="0" applyFont="1" applyFill="1" applyBorder="1" applyAlignment="1" applyProtection="1">
      <alignment horizontal="center" vertical="center"/>
      <protection/>
    </xf>
    <xf numFmtId="2" fontId="14" fillId="2" borderId="0" xfId="0" applyFont="1" applyFill="1" applyBorder="1" applyAlignment="1">
      <alignment horizontal="center" vertical="center"/>
    </xf>
    <xf numFmtId="3" fontId="14" fillId="2" borderId="5" xfId="0" applyNumberFormat="1" applyFont="1" applyFill="1" applyBorder="1" applyAlignment="1" applyProtection="1">
      <alignment horizontal="center" vertical="center"/>
      <protection/>
    </xf>
    <xf numFmtId="39" fontId="12" fillId="0" borderId="0" xfId="0" applyNumberFormat="1" applyFont="1" applyFill="1" applyBorder="1" applyAlignment="1" applyProtection="1">
      <alignment/>
      <protection/>
    </xf>
    <xf numFmtId="3" fontId="14" fillId="2" borderId="0" xfId="0" applyNumberFormat="1" applyFont="1" applyFill="1" applyBorder="1" applyAlignment="1" applyProtection="1" quotePrefix="1">
      <alignment horizontal="center" vertical="center"/>
      <protection/>
    </xf>
    <xf numFmtId="2" fontId="14" fillId="2" borderId="0" xfId="0" applyFont="1" applyFill="1" applyBorder="1" applyAlignment="1" applyProtection="1" quotePrefix="1">
      <alignment horizontal="center" vertical="center"/>
      <protection/>
    </xf>
    <xf numFmtId="2" fontId="13" fillId="0" borderId="0" xfId="0" applyFont="1" applyAlignment="1">
      <alignment horizontal="center" vertical="center"/>
    </xf>
    <xf numFmtId="2" fontId="12" fillId="0" borderId="0" xfId="0" applyFont="1" applyFill="1" applyBorder="1" applyAlignment="1" applyProtection="1" quotePrefix="1">
      <alignment horizontal="center"/>
      <protection/>
    </xf>
    <xf numFmtId="2" fontId="12" fillId="0" borderId="4" xfId="0" applyFont="1" applyBorder="1" applyAlignment="1" applyProtection="1">
      <alignment horizontal="left"/>
      <protection/>
    </xf>
    <xf numFmtId="3" fontId="13" fillId="0" borderId="1" xfId="0" applyNumberFormat="1" applyFont="1" applyBorder="1" applyAlignment="1" applyProtection="1">
      <alignment/>
      <protection/>
    </xf>
    <xf numFmtId="3" fontId="13" fillId="0" borderId="2" xfId="0" applyNumberFormat="1" applyFont="1" applyBorder="1" applyAlignment="1" applyProtection="1">
      <alignment/>
      <protection/>
    </xf>
    <xf numFmtId="8" fontId="13" fillId="0" borderId="3" xfId="0" applyNumberFormat="1" applyFont="1" applyBorder="1" applyAlignment="1">
      <alignment/>
    </xf>
    <xf numFmtId="8" fontId="13" fillId="0" borderId="5" xfId="0" applyNumberFormat="1" applyFont="1" applyBorder="1" applyAlignment="1">
      <alignment/>
    </xf>
    <xf numFmtId="2" fontId="12" fillId="0" borderId="4" xfId="0" applyFont="1" applyBorder="1" applyAlignment="1">
      <alignment horizontal="left"/>
    </xf>
    <xf numFmtId="2" fontId="12" fillId="0" borderId="4" xfId="0" applyFont="1" applyBorder="1" applyAlignment="1" applyProtection="1" quotePrefix="1">
      <alignment horizontal="left"/>
      <protection/>
    </xf>
    <xf numFmtId="1" fontId="13" fillId="0" borderId="4" xfId="0" applyNumberFormat="1" applyFont="1" applyBorder="1" applyAlignment="1">
      <alignment/>
    </xf>
    <xf numFmtId="1" fontId="13" fillId="0" borderId="0" xfId="0" applyNumberFormat="1" applyFont="1" applyBorder="1" applyAlignment="1">
      <alignment/>
    </xf>
    <xf numFmtId="2" fontId="13" fillId="0" borderId="5" xfId="0" applyFont="1" applyBorder="1" applyAlignment="1">
      <alignment/>
    </xf>
    <xf numFmtId="5" fontId="13" fillId="0" borderId="5" xfId="0" applyNumberFormat="1" applyFont="1" applyBorder="1" applyAlignment="1">
      <alignment/>
    </xf>
    <xf numFmtId="2" fontId="12" fillId="3" borderId="33" xfId="0" applyFont="1" applyFill="1" applyBorder="1" applyAlignment="1" applyProtection="1" quotePrefix="1">
      <alignment horizontal="left"/>
      <protection/>
    </xf>
    <xf numFmtId="1" fontId="12" fillId="3" borderId="33" xfId="0" applyNumberFormat="1" applyFont="1" applyFill="1" applyBorder="1" applyAlignment="1">
      <alignment/>
    </xf>
    <xf numFmtId="8" fontId="12" fillId="3" borderId="35" xfId="0" applyNumberFormat="1" applyFont="1" applyFill="1" applyBorder="1" applyAlignment="1" applyProtection="1">
      <alignment/>
      <protection/>
    </xf>
    <xf numFmtId="1" fontId="12" fillId="3" borderId="34" xfId="0" applyNumberFormat="1" applyFont="1" applyFill="1" applyBorder="1" applyAlignment="1">
      <alignment/>
    </xf>
    <xf numFmtId="3" fontId="12" fillId="3" borderId="35" xfId="0" applyNumberFormat="1" applyFont="1" applyFill="1" applyBorder="1" applyAlignment="1" applyProtection="1">
      <alignment/>
      <protection/>
    </xf>
    <xf numFmtId="2" fontId="12" fillId="0" borderId="4" xfId="0" applyFont="1" applyFill="1" applyBorder="1" applyAlignment="1" applyProtection="1">
      <alignment horizontal="left"/>
      <protection/>
    </xf>
    <xf numFmtId="10" fontId="12" fillId="0" borderId="4" xfId="0" applyNumberFormat="1" applyFont="1" applyFill="1" applyBorder="1" applyAlignment="1">
      <alignment/>
    </xf>
    <xf numFmtId="10" fontId="12" fillId="0" borderId="0" xfId="0" applyNumberFormat="1" applyFont="1" applyFill="1" applyBorder="1" applyAlignment="1">
      <alignment/>
    </xf>
    <xf numFmtId="10" fontId="12" fillId="0" borderId="5" xfId="0" applyNumberFormat="1" applyFont="1" applyFill="1" applyBorder="1" applyAlignment="1">
      <alignment/>
    </xf>
    <xf numFmtId="2" fontId="12" fillId="0" borderId="12" xfId="0" applyFont="1" applyFill="1" applyBorder="1" applyAlignment="1">
      <alignment horizontal="left"/>
    </xf>
    <xf numFmtId="10" fontId="12" fillId="0" borderId="12" xfId="0" applyNumberFormat="1" applyFont="1" applyFill="1" applyBorder="1" applyAlignment="1">
      <alignment horizontal="right"/>
    </xf>
    <xf numFmtId="3" fontId="13" fillId="0" borderId="16" xfId="0" applyNumberFormat="1" applyFont="1" applyFill="1" applyBorder="1" applyAlignment="1">
      <alignment/>
    </xf>
    <xf numFmtId="3" fontId="13" fillId="0" borderId="13" xfId="0" applyNumberFormat="1" applyFont="1" applyFill="1" applyBorder="1" applyAlignment="1">
      <alignment/>
    </xf>
    <xf numFmtId="2" fontId="12" fillId="0" borderId="0" xfId="0" applyFont="1" applyFill="1" applyBorder="1" applyAlignment="1">
      <alignment horizontal="left"/>
    </xf>
    <xf numFmtId="2" fontId="12" fillId="3" borderId="37" xfId="0" applyFont="1" applyFill="1" applyBorder="1" applyAlignment="1" quotePrefix="1">
      <alignment horizontal="left"/>
    </xf>
    <xf numFmtId="3" fontId="12" fillId="3" borderId="37" xfId="0" applyNumberFormat="1" applyFont="1" applyFill="1" applyBorder="1" applyAlignment="1">
      <alignment/>
    </xf>
    <xf numFmtId="180" fontId="12" fillId="3" borderId="37" xfId="0" applyNumberFormat="1" applyFont="1" applyFill="1" applyBorder="1" applyAlignment="1">
      <alignment/>
    </xf>
    <xf numFmtId="2" fontId="12" fillId="0" borderId="0" xfId="0" applyFont="1" applyFill="1" applyBorder="1" applyAlignment="1">
      <alignment/>
    </xf>
    <xf numFmtId="2" fontId="12" fillId="0" borderId="0" xfId="0" applyFont="1" applyFill="1" applyBorder="1" applyAlignment="1" applyProtection="1" quotePrefix="1">
      <alignment horizontal="left"/>
      <protection/>
    </xf>
    <xf numFmtId="37" fontId="12" fillId="0" borderId="0" xfId="0" applyNumberFormat="1" applyFont="1" applyFill="1" applyBorder="1" applyAlignment="1" applyProtection="1">
      <alignment/>
      <protection/>
    </xf>
    <xf numFmtId="2" fontId="15" fillId="0" borderId="0" xfId="0" applyFont="1" applyAlignment="1">
      <alignment/>
    </xf>
    <xf numFmtId="2" fontId="1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="105" zoomScaleNormal="105" workbookViewId="0" topLeftCell="A2">
      <selection activeCell="L9" sqref="L9"/>
    </sheetView>
  </sheetViews>
  <sheetFormatPr defaultColWidth="9.140625" defaultRowHeight="12.75"/>
  <cols>
    <col min="1" max="1" width="41.140625" style="4" bestFit="1" customWidth="1"/>
    <col min="2" max="2" width="2.00390625" style="4" bestFit="1" customWidth="1"/>
    <col min="3" max="3" width="9.7109375" style="4" bestFit="1" customWidth="1"/>
    <col min="4" max="4" width="9.8515625" style="4" bestFit="1" customWidth="1"/>
    <col min="5" max="5" width="9.7109375" style="4" bestFit="1" customWidth="1"/>
    <col min="6" max="6" width="10.140625" style="4" bestFit="1" customWidth="1"/>
    <col min="7" max="7" width="10.00390625" style="4" customWidth="1"/>
    <col min="8" max="8" width="8.57421875" style="4" bestFit="1" customWidth="1"/>
    <col min="9" max="9" width="7.57421875" style="4" customWidth="1"/>
    <col min="10" max="10" width="8.8515625" style="4" bestFit="1" customWidth="1"/>
    <col min="11" max="11" width="8.00390625" style="4" customWidth="1"/>
    <col min="12" max="12" width="8.8515625" style="4" bestFit="1" customWidth="1"/>
    <col min="13" max="16384" width="3.7109375" style="4" customWidth="1"/>
  </cols>
  <sheetData>
    <row r="1" spans="1:12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3.5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</row>
    <row r="3" spans="1:12" ht="13.5" thickBot="1">
      <c r="A3" s="8"/>
      <c r="B3" s="9"/>
      <c r="C3" s="10"/>
      <c r="D3" s="11" t="s">
        <v>2</v>
      </c>
      <c r="E3" s="11"/>
      <c r="F3" s="12"/>
      <c r="G3" s="13"/>
      <c r="H3" s="14" t="s">
        <v>3</v>
      </c>
      <c r="I3" s="14"/>
      <c r="J3" s="14"/>
      <c r="K3" s="14"/>
      <c r="L3" s="15"/>
    </row>
    <row r="4" spans="1:12" ht="12.75">
      <c r="A4" s="16"/>
      <c r="B4" s="17"/>
      <c r="C4" s="18" t="s">
        <v>4</v>
      </c>
      <c r="D4" s="18" t="s">
        <v>4</v>
      </c>
      <c r="E4" s="18" t="s">
        <v>4</v>
      </c>
      <c r="F4" s="18" t="s">
        <v>4</v>
      </c>
      <c r="G4" s="19" t="s">
        <v>5</v>
      </c>
      <c r="H4" s="20" t="s">
        <v>6</v>
      </c>
      <c r="I4" s="21" t="s">
        <v>6</v>
      </c>
      <c r="J4" s="20"/>
      <c r="K4" s="21" t="s">
        <v>7</v>
      </c>
      <c r="L4" s="22" t="s">
        <v>7</v>
      </c>
    </row>
    <row r="5" spans="1:12" ht="12.75">
      <c r="A5" s="16"/>
      <c r="B5" s="17"/>
      <c r="C5" s="23" t="s">
        <v>8</v>
      </c>
      <c r="D5" s="23" t="s">
        <v>8</v>
      </c>
      <c r="E5" s="23" t="s">
        <v>8</v>
      </c>
      <c r="F5" s="23" t="s">
        <v>8</v>
      </c>
      <c r="G5" s="16" t="s">
        <v>9</v>
      </c>
      <c r="H5" s="24" t="s">
        <v>10</v>
      </c>
      <c r="I5" s="25" t="s">
        <v>9</v>
      </c>
      <c r="J5" s="24" t="s">
        <v>10</v>
      </c>
      <c r="K5" s="26" t="s">
        <v>9</v>
      </c>
      <c r="L5" s="27" t="s">
        <v>10</v>
      </c>
    </row>
    <row r="6" spans="1:12" ht="12.75">
      <c r="A6" s="16" t="s">
        <v>11</v>
      </c>
      <c r="B6" s="17"/>
      <c r="C6" s="28">
        <v>39141</v>
      </c>
      <c r="D6" s="28">
        <v>39447</v>
      </c>
      <c r="E6" s="28">
        <v>39478</v>
      </c>
      <c r="F6" s="28">
        <v>39507</v>
      </c>
      <c r="G6" s="16"/>
      <c r="H6" s="24"/>
      <c r="I6" s="25"/>
      <c r="J6" s="24"/>
      <c r="K6" s="26"/>
      <c r="L6" s="27"/>
    </row>
    <row r="7" spans="1:12" ht="12.75">
      <c r="A7" s="16"/>
      <c r="B7" s="17"/>
      <c r="C7" s="29" t="s">
        <v>9</v>
      </c>
      <c r="D7" s="29" t="s">
        <v>9</v>
      </c>
      <c r="E7" s="29" t="s">
        <v>9</v>
      </c>
      <c r="F7" s="29" t="s">
        <v>9</v>
      </c>
      <c r="G7" s="16"/>
      <c r="H7" s="24"/>
      <c r="I7" s="25"/>
      <c r="J7" s="24"/>
      <c r="K7" s="26"/>
      <c r="L7" s="27"/>
    </row>
    <row r="8" spans="1:12" ht="13.5" thickBot="1">
      <c r="A8" s="30"/>
      <c r="B8" s="31"/>
      <c r="C8" s="32" t="s">
        <v>12</v>
      </c>
      <c r="D8" s="32" t="s">
        <v>12</v>
      </c>
      <c r="E8" s="32" t="s">
        <v>12</v>
      </c>
      <c r="F8" s="32" t="s">
        <v>12</v>
      </c>
      <c r="G8" s="30"/>
      <c r="H8" s="33"/>
      <c r="I8" s="34"/>
      <c r="J8" s="33" t="s">
        <v>13</v>
      </c>
      <c r="K8" s="35"/>
      <c r="L8" s="36"/>
    </row>
    <row r="9" spans="1:12" ht="12.75">
      <c r="A9" s="37" t="s">
        <v>14</v>
      </c>
      <c r="B9" s="38"/>
      <c r="C9" s="39">
        <v>3.76</v>
      </c>
      <c r="D9" s="39">
        <v>3</v>
      </c>
      <c r="E9" s="39">
        <v>3.15</v>
      </c>
      <c r="F9" s="39">
        <v>3.35</v>
      </c>
      <c r="G9" s="40">
        <f aca="true" t="shared" si="0" ref="G9:G48">F9-E9</f>
        <v>0.20000000000000018</v>
      </c>
      <c r="H9" s="41">
        <f aca="true" t="shared" si="1" ref="H9:H48">(G9/E9)</f>
        <v>0.06349206349206354</v>
      </c>
      <c r="I9" s="42">
        <f aca="true" t="shared" si="2" ref="I9:I48">F9-D9</f>
        <v>0.3500000000000001</v>
      </c>
      <c r="J9" s="41">
        <f aca="true" t="shared" si="3" ref="J9:J48">(I9/D9)</f>
        <v>0.1166666666666667</v>
      </c>
      <c r="K9" s="43">
        <f aca="true" t="shared" si="4" ref="K9:K44">F9-C9</f>
        <v>-0.4099999999999997</v>
      </c>
      <c r="L9" s="44">
        <f aca="true" t="shared" si="5" ref="L9:L44">(K9/C9)</f>
        <v>-0.10904255319148928</v>
      </c>
    </row>
    <row r="10" spans="1:12" ht="12.75">
      <c r="A10" s="37" t="s">
        <v>15</v>
      </c>
      <c r="B10" s="38"/>
      <c r="C10" s="39">
        <v>1.02</v>
      </c>
      <c r="D10" s="39">
        <v>0.67</v>
      </c>
      <c r="E10" s="39">
        <v>0.8</v>
      </c>
      <c r="F10" s="39">
        <v>0.8</v>
      </c>
      <c r="G10" s="40">
        <f t="shared" si="0"/>
        <v>0</v>
      </c>
      <c r="H10" s="41">
        <f t="shared" si="1"/>
        <v>0</v>
      </c>
      <c r="I10" s="42">
        <f t="shared" si="2"/>
        <v>0.13</v>
      </c>
      <c r="J10" s="41">
        <f t="shared" si="3"/>
        <v>0.19402985074626866</v>
      </c>
      <c r="K10" s="43">
        <f t="shared" si="4"/>
        <v>-0.21999999999999997</v>
      </c>
      <c r="L10" s="44">
        <f t="shared" si="5"/>
        <v>-0.2156862745098039</v>
      </c>
    </row>
    <row r="11" spans="1:12" ht="12.75">
      <c r="A11" s="37" t="s">
        <v>16</v>
      </c>
      <c r="B11" s="38"/>
      <c r="C11" s="39">
        <v>15.49</v>
      </c>
      <c r="D11" s="39">
        <v>9.6</v>
      </c>
      <c r="E11" s="39">
        <v>11.98</v>
      </c>
      <c r="F11" s="39">
        <v>10</v>
      </c>
      <c r="G11" s="40">
        <f t="shared" si="0"/>
        <v>-1.9800000000000004</v>
      </c>
      <c r="H11" s="41">
        <f t="shared" si="1"/>
        <v>-0.16527545909849753</v>
      </c>
      <c r="I11" s="42">
        <f t="shared" si="2"/>
        <v>0.40000000000000036</v>
      </c>
      <c r="J11" s="41">
        <f t="shared" si="3"/>
        <v>0.041666666666666706</v>
      </c>
      <c r="K11" s="43">
        <f t="shared" si="4"/>
        <v>-5.49</v>
      </c>
      <c r="L11" s="44">
        <f t="shared" si="5"/>
        <v>-0.35442220787604906</v>
      </c>
    </row>
    <row r="12" spans="1:12" ht="12.75">
      <c r="A12" s="37" t="s">
        <v>17</v>
      </c>
      <c r="B12" s="38"/>
      <c r="C12" s="39">
        <v>8.7</v>
      </c>
      <c r="D12" s="39">
        <v>9.75</v>
      </c>
      <c r="E12" s="39">
        <v>10.05</v>
      </c>
      <c r="F12" s="39">
        <v>10.03</v>
      </c>
      <c r="G12" s="40">
        <f t="shared" si="0"/>
        <v>-0.02000000000000135</v>
      </c>
      <c r="H12" s="41">
        <f t="shared" si="1"/>
        <v>-0.0019900497512439154</v>
      </c>
      <c r="I12" s="42">
        <f t="shared" si="2"/>
        <v>0.27999999999999936</v>
      </c>
      <c r="J12" s="41">
        <f t="shared" si="3"/>
        <v>0.028717948717948652</v>
      </c>
      <c r="K12" s="43">
        <f t="shared" si="4"/>
        <v>1.33</v>
      </c>
      <c r="L12" s="44">
        <f t="shared" si="5"/>
        <v>0.15287356321839082</v>
      </c>
    </row>
    <row r="13" spans="1:12" ht="12.75">
      <c r="A13" s="37" t="s">
        <v>18</v>
      </c>
      <c r="B13" s="38" t="s">
        <v>13</v>
      </c>
      <c r="C13" s="39">
        <v>52</v>
      </c>
      <c r="D13" s="39">
        <v>69</v>
      </c>
      <c r="E13" s="39">
        <v>78.5</v>
      </c>
      <c r="F13" s="39">
        <v>82.5</v>
      </c>
      <c r="G13" s="40">
        <f t="shared" si="0"/>
        <v>4</v>
      </c>
      <c r="H13" s="41">
        <f t="shared" si="1"/>
        <v>0.050955414012738856</v>
      </c>
      <c r="I13" s="42">
        <f t="shared" si="2"/>
        <v>13.5</v>
      </c>
      <c r="J13" s="41">
        <f t="shared" si="3"/>
        <v>0.1956521739130435</v>
      </c>
      <c r="K13" s="43">
        <f t="shared" si="4"/>
        <v>30.5</v>
      </c>
      <c r="L13" s="44">
        <f t="shared" si="5"/>
        <v>0.5865384615384616</v>
      </c>
    </row>
    <row r="14" spans="1:12" ht="12.75">
      <c r="A14" s="37" t="s">
        <v>19</v>
      </c>
      <c r="B14" s="38" t="s">
        <v>13</v>
      </c>
      <c r="C14" s="39">
        <v>0.06</v>
      </c>
      <c r="D14" s="39">
        <v>0.01</v>
      </c>
      <c r="E14" s="39">
        <v>0.02</v>
      </c>
      <c r="F14" s="39">
        <v>0.05</v>
      </c>
      <c r="G14" s="40">
        <f t="shared" si="0"/>
        <v>0.030000000000000002</v>
      </c>
      <c r="H14" s="41">
        <f t="shared" si="1"/>
        <v>1.5</v>
      </c>
      <c r="I14" s="42">
        <f t="shared" si="2"/>
        <v>0.04</v>
      </c>
      <c r="J14" s="41">
        <f t="shared" si="3"/>
        <v>4</v>
      </c>
      <c r="K14" s="43">
        <f t="shared" si="4"/>
        <v>-0.009999999999999995</v>
      </c>
      <c r="L14" s="44">
        <f t="shared" si="5"/>
        <v>-0.1666666666666666</v>
      </c>
    </row>
    <row r="15" spans="1:12" ht="12.75">
      <c r="A15" s="37" t="s">
        <v>20</v>
      </c>
      <c r="B15" s="38"/>
      <c r="C15" s="39">
        <v>1.9</v>
      </c>
      <c r="D15" s="39">
        <v>4.25</v>
      </c>
      <c r="E15" s="39">
        <v>4.25</v>
      </c>
      <c r="F15" s="39">
        <v>4.25</v>
      </c>
      <c r="G15" s="40">
        <f t="shared" si="0"/>
        <v>0</v>
      </c>
      <c r="H15" s="41">
        <f t="shared" si="1"/>
        <v>0</v>
      </c>
      <c r="I15" s="42">
        <f t="shared" si="2"/>
        <v>0</v>
      </c>
      <c r="J15" s="41">
        <f t="shared" si="3"/>
        <v>0</v>
      </c>
      <c r="K15" s="43">
        <f t="shared" si="4"/>
        <v>2.35</v>
      </c>
      <c r="L15" s="44">
        <f t="shared" si="5"/>
        <v>1.236842105263158</v>
      </c>
    </row>
    <row r="16" spans="1:12" ht="12.75">
      <c r="A16" s="37" t="s">
        <v>21</v>
      </c>
      <c r="B16" s="38"/>
      <c r="C16" s="39">
        <v>26.29</v>
      </c>
      <c r="D16" s="39">
        <v>23.75</v>
      </c>
      <c r="E16" s="39">
        <v>24</v>
      </c>
      <c r="F16" s="39">
        <v>25</v>
      </c>
      <c r="G16" s="40">
        <f t="shared" si="0"/>
        <v>1</v>
      </c>
      <c r="H16" s="41">
        <f t="shared" si="1"/>
        <v>0.041666666666666664</v>
      </c>
      <c r="I16" s="42">
        <f t="shared" si="2"/>
        <v>1.25</v>
      </c>
      <c r="J16" s="41">
        <f t="shared" si="3"/>
        <v>0.05263157894736842</v>
      </c>
      <c r="K16" s="43">
        <f t="shared" si="4"/>
        <v>-1.2899999999999991</v>
      </c>
      <c r="L16" s="44">
        <f t="shared" si="5"/>
        <v>-0.04906808672499046</v>
      </c>
    </row>
    <row r="17" spans="1:12" ht="12.75">
      <c r="A17" s="37" t="s">
        <v>22</v>
      </c>
      <c r="B17" s="38"/>
      <c r="C17" s="39">
        <v>8.15</v>
      </c>
      <c r="D17" s="39">
        <v>7</v>
      </c>
      <c r="E17" s="39">
        <v>7.4</v>
      </c>
      <c r="F17" s="39">
        <v>7.79</v>
      </c>
      <c r="G17" s="40">
        <f t="shared" si="0"/>
        <v>0.3899999999999997</v>
      </c>
      <c r="H17" s="41">
        <f t="shared" si="1"/>
        <v>0.05270270270270266</v>
      </c>
      <c r="I17" s="42">
        <f t="shared" si="2"/>
        <v>0.79</v>
      </c>
      <c r="J17" s="41">
        <f t="shared" si="3"/>
        <v>0.11285714285714286</v>
      </c>
      <c r="K17" s="43">
        <f t="shared" si="4"/>
        <v>-0.3600000000000003</v>
      </c>
      <c r="L17" s="44">
        <f t="shared" si="5"/>
        <v>-0.04417177914110433</v>
      </c>
    </row>
    <row r="18" spans="1:12" ht="12.75">
      <c r="A18" s="37" t="s">
        <v>23</v>
      </c>
      <c r="B18" s="38" t="s">
        <v>24</v>
      </c>
      <c r="C18" s="39">
        <v>0.8</v>
      </c>
      <c r="D18" s="39">
        <v>0.26</v>
      </c>
      <c r="E18" s="39">
        <v>0.26</v>
      </c>
      <c r="F18" s="39">
        <v>0.26</v>
      </c>
      <c r="G18" s="40">
        <f t="shared" si="0"/>
        <v>0</v>
      </c>
      <c r="H18" s="41">
        <f t="shared" si="1"/>
        <v>0</v>
      </c>
      <c r="I18" s="42">
        <f t="shared" si="2"/>
        <v>0</v>
      </c>
      <c r="J18" s="41">
        <f t="shared" si="3"/>
        <v>0</v>
      </c>
      <c r="K18" s="43">
        <f t="shared" si="4"/>
        <v>-0.54</v>
      </c>
      <c r="L18" s="44">
        <f t="shared" si="5"/>
        <v>-0.675</v>
      </c>
    </row>
    <row r="19" spans="1:12" ht="12.75">
      <c r="A19" s="37" t="s">
        <v>25</v>
      </c>
      <c r="B19" s="45"/>
      <c r="C19" s="39">
        <v>115</v>
      </c>
      <c r="D19" s="39">
        <v>152</v>
      </c>
      <c r="E19" s="39">
        <v>149.5</v>
      </c>
      <c r="F19" s="39">
        <v>130</v>
      </c>
      <c r="G19" s="40">
        <f t="shared" si="0"/>
        <v>-19.5</v>
      </c>
      <c r="H19" s="41">
        <f t="shared" si="1"/>
        <v>-0.13043478260869565</v>
      </c>
      <c r="I19" s="42">
        <f t="shared" si="2"/>
        <v>-22</v>
      </c>
      <c r="J19" s="41">
        <f t="shared" si="3"/>
        <v>-0.14473684210526316</v>
      </c>
      <c r="K19" s="43">
        <f t="shared" si="4"/>
        <v>15</v>
      </c>
      <c r="L19" s="44">
        <f t="shared" si="5"/>
        <v>0.13043478260869565</v>
      </c>
    </row>
    <row r="20" spans="1:12" ht="12.75">
      <c r="A20" s="37" t="s">
        <v>26</v>
      </c>
      <c r="B20" s="38"/>
      <c r="C20" s="39">
        <v>21.52</v>
      </c>
      <c r="D20" s="39">
        <v>27</v>
      </c>
      <c r="E20" s="39">
        <v>28</v>
      </c>
      <c r="F20" s="39">
        <v>24.5</v>
      </c>
      <c r="G20" s="40">
        <f t="shared" si="0"/>
        <v>-3.5</v>
      </c>
      <c r="H20" s="41">
        <f t="shared" si="1"/>
        <v>-0.125</v>
      </c>
      <c r="I20" s="42">
        <f t="shared" si="2"/>
        <v>-2.5</v>
      </c>
      <c r="J20" s="41">
        <f t="shared" si="3"/>
        <v>-0.09259259259259259</v>
      </c>
      <c r="K20" s="43">
        <f t="shared" si="4"/>
        <v>2.9800000000000004</v>
      </c>
      <c r="L20" s="44">
        <f t="shared" si="5"/>
        <v>0.1384758364312268</v>
      </c>
    </row>
    <row r="21" spans="1:12" ht="12.75">
      <c r="A21" s="37" t="s">
        <v>27</v>
      </c>
      <c r="B21" s="38"/>
      <c r="C21" s="39">
        <v>34.5</v>
      </c>
      <c r="D21" s="39">
        <v>41</v>
      </c>
      <c r="E21" s="39">
        <v>38.45</v>
      </c>
      <c r="F21" s="39">
        <v>41.01</v>
      </c>
      <c r="G21" s="40">
        <f t="shared" si="0"/>
        <v>2.559999999999995</v>
      </c>
      <c r="H21" s="41">
        <f t="shared" si="1"/>
        <v>0.06657997399219753</v>
      </c>
      <c r="I21" s="42">
        <f t="shared" si="2"/>
        <v>0.00999999999999801</v>
      </c>
      <c r="J21" s="41">
        <f t="shared" si="3"/>
        <v>0.00024390243902434173</v>
      </c>
      <c r="K21" s="43">
        <f t="shared" si="4"/>
        <v>6.509999999999998</v>
      </c>
      <c r="L21" s="44">
        <f t="shared" si="5"/>
        <v>0.188695652173913</v>
      </c>
    </row>
    <row r="22" spans="1:12" ht="12.75">
      <c r="A22" s="37" t="s">
        <v>28</v>
      </c>
      <c r="B22" s="38"/>
      <c r="C22" s="39">
        <v>1.9</v>
      </c>
      <c r="D22" s="39">
        <v>4.3</v>
      </c>
      <c r="E22" s="39">
        <v>3.4</v>
      </c>
      <c r="F22" s="39">
        <v>3.85</v>
      </c>
      <c r="G22" s="40">
        <f t="shared" si="0"/>
        <v>0.4500000000000002</v>
      </c>
      <c r="H22" s="41">
        <f t="shared" si="1"/>
        <v>0.13235294117647065</v>
      </c>
      <c r="I22" s="42">
        <f t="shared" si="2"/>
        <v>-0.44999999999999973</v>
      </c>
      <c r="J22" s="41">
        <f t="shared" si="3"/>
        <v>-0.10465116279069761</v>
      </c>
      <c r="K22" s="43">
        <f t="shared" si="4"/>
        <v>1.9500000000000002</v>
      </c>
      <c r="L22" s="44">
        <f t="shared" si="5"/>
        <v>1.0263157894736843</v>
      </c>
    </row>
    <row r="23" spans="1:12" ht="12.75">
      <c r="A23" s="37" t="s">
        <v>29</v>
      </c>
      <c r="B23" s="38"/>
      <c r="C23" s="39">
        <v>8.95</v>
      </c>
      <c r="D23" s="39">
        <v>4.92</v>
      </c>
      <c r="E23" s="39">
        <v>5.2</v>
      </c>
      <c r="F23" s="39">
        <v>5.05</v>
      </c>
      <c r="G23" s="40">
        <f t="shared" si="0"/>
        <v>-0.15000000000000036</v>
      </c>
      <c r="H23" s="41">
        <f t="shared" si="1"/>
        <v>-0.028846153846153914</v>
      </c>
      <c r="I23" s="42">
        <f t="shared" si="2"/>
        <v>0.1299999999999999</v>
      </c>
      <c r="J23" s="41">
        <f t="shared" si="3"/>
        <v>0.026422764227642254</v>
      </c>
      <c r="K23" s="43">
        <f t="shared" si="4"/>
        <v>-3.8999999999999995</v>
      </c>
      <c r="L23" s="44">
        <f t="shared" si="5"/>
        <v>-0.43575418994413406</v>
      </c>
    </row>
    <row r="24" spans="1:12" ht="12.75">
      <c r="A24" s="37" t="s">
        <v>30</v>
      </c>
      <c r="B24" s="38"/>
      <c r="C24" s="39">
        <v>60</v>
      </c>
      <c r="D24" s="39">
        <v>71.5</v>
      </c>
      <c r="E24" s="39">
        <v>88</v>
      </c>
      <c r="F24" s="39">
        <v>85</v>
      </c>
      <c r="G24" s="40">
        <f t="shared" si="0"/>
        <v>-3</v>
      </c>
      <c r="H24" s="41">
        <f t="shared" si="1"/>
        <v>-0.03409090909090909</v>
      </c>
      <c r="I24" s="42">
        <f t="shared" si="2"/>
        <v>13.5</v>
      </c>
      <c r="J24" s="41">
        <f t="shared" si="3"/>
        <v>0.1888111888111888</v>
      </c>
      <c r="K24" s="43">
        <f t="shared" si="4"/>
        <v>25</v>
      </c>
      <c r="L24" s="44">
        <f t="shared" si="5"/>
        <v>0.4166666666666667</v>
      </c>
    </row>
    <row r="25" spans="1:12" ht="12.75">
      <c r="A25" s="37" t="s">
        <v>31</v>
      </c>
      <c r="B25" s="38"/>
      <c r="C25" s="39">
        <v>221</v>
      </c>
      <c r="D25" s="39">
        <v>290</v>
      </c>
      <c r="E25" s="39">
        <v>300</v>
      </c>
      <c r="F25" s="39">
        <v>261</v>
      </c>
      <c r="G25" s="40">
        <f t="shared" si="0"/>
        <v>-39</v>
      </c>
      <c r="H25" s="41">
        <f t="shared" si="1"/>
        <v>-0.13</v>
      </c>
      <c r="I25" s="42">
        <f t="shared" si="2"/>
        <v>-29</v>
      </c>
      <c r="J25" s="41">
        <f t="shared" si="3"/>
        <v>-0.1</v>
      </c>
      <c r="K25" s="43">
        <f t="shared" si="4"/>
        <v>40</v>
      </c>
      <c r="L25" s="44">
        <f t="shared" si="5"/>
        <v>0.18099547511312217</v>
      </c>
    </row>
    <row r="26" spans="1:12" ht="12.75">
      <c r="A26" s="37" t="s">
        <v>32</v>
      </c>
      <c r="B26" s="38"/>
      <c r="C26" s="39">
        <v>15.01</v>
      </c>
      <c r="D26" s="39">
        <v>16</v>
      </c>
      <c r="E26" s="39">
        <v>17.5</v>
      </c>
      <c r="F26" s="39">
        <v>18.99</v>
      </c>
      <c r="G26" s="40">
        <f t="shared" si="0"/>
        <v>1.4899999999999984</v>
      </c>
      <c r="H26" s="41">
        <f t="shared" si="1"/>
        <v>0.08514285714285705</v>
      </c>
      <c r="I26" s="42">
        <f t="shared" si="2"/>
        <v>2.9899999999999984</v>
      </c>
      <c r="J26" s="41">
        <f t="shared" si="3"/>
        <v>0.1868749999999999</v>
      </c>
      <c r="K26" s="43">
        <f t="shared" si="4"/>
        <v>3.9799999999999986</v>
      </c>
      <c r="L26" s="44">
        <f t="shared" si="5"/>
        <v>0.2651565622918054</v>
      </c>
    </row>
    <row r="27" spans="1:12" ht="12.75">
      <c r="A27" s="37" t="s">
        <v>33</v>
      </c>
      <c r="B27" s="38"/>
      <c r="C27" s="39">
        <v>4.54</v>
      </c>
      <c r="D27" s="39">
        <v>4.5</v>
      </c>
      <c r="E27" s="39">
        <v>4.47</v>
      </c>
      <c r="F27" s="39">
        <v>4.5</v>
      </c>
      <c r="G27" s="40">
        <f t="shared" si="0"/>
        <v>0.03000000000000025</v>
      </c>
      <c r="H27" s="41">
        <f t="shared" si="1"/>
        <v>0.006711409395973211</v>
      </c>
      <c r="I27" s="42">
        <f t="shared" si="2"/>
        <v>0</v>
      </c>
      <c r="J27" s="41">
        <f t="shared" si="3"/>
        <v>0</v>
      </c>
      <c r="K27" s="43">
        <f t="shared" si="4"/>
        <v>-0.040000000000000036</v>
      </c>
      <c r="L27" s="44">
        <f t="shared" si="5"/>
        <v>-0.008810572687224677</v>
      </c>
    </row>
    <row r="28" spans="1:12" ht="12.75">
      <c r="A28" s="37" t="s">
        <v>34</v>
      </c>
      <c r="B28" s="38"/>
      <c r="C28" s="39">
        <v>10.1</v>
      </c>
      <c r="D28" s="39">
        <v>11</v>
      </c>
      <c r="E28" s="39">
        <v>11.21</v>
      </c>
      <c r="F28" s="39">
        <v>12</v>
      </c>
      <c r="G28" s="40">
        <f t="shared" si="0"/>
        <v>0.7899999999999991</v>
      </c>
      <c r="H28" s="41">
        <f t="shared" si="1"/>
        <v>0.07047279214986611</v>
      </c>
      <c r="I28" s="42">
        <f t="shared" si="2"/>
        <v>1</v>
      </c>
      <c r="J28" s="41">
        <f t="shared" si="3"/>
        <v>0.09090909090909091</v>
      </c>
      <c r="K28" s="43">
        <f t="shared" si="4"/>
        <v>1.9000000000000004</v>
      </c>
      <c r="L28" s="44">
        <f t="shared" si="5"/>
        <v>0.18811881188118815</v>
      </c>
    </row>
    <row r="29" spans="1:12" ht="12.75">
      <c r="A29" s="37" t="s">
        <v>35</v>
      </c>
      <c r="B29" s="38"/>
      <c r="C29" s="39">
        <v>37.11</v>
      </c>
      <c r="D29" s="39">
        <v>35.05</v>
      </c>
      <c r="E29" s="39">
        <v>38.55</v>
      </c>
      <c r="F29" s="39">
        <v>34.01</v>
      </c>
      <c r="G29" s="40">
        <f t="shared" si="0"/>
        <v>-4.539999999999999</v>
      </c>
      <c r="H29" s="41">
        <f t="shared" si="1"/>
        <v>-0.11776913099870297</v>
      </c>
      <c r="I29" s="42">
        <f t="shared" si="2"/>
        <v>-1.0399999999999991</v>
      </c>
      <c r="J29" s="41">
        <f t="shared" si="3"/>
        <v>-0.029671897289586285</v>
      </c>
      <c r="K29" s="43">
        <f t="shared" si="4"/>
        <v>-3.1000000000000014</v>
      </c>
      <c r="L29" s="44">
        <f t="shared" si="5"/>
        <v>-0.08353543519267048</v>
      </c>
    </row>
    <row r="30" spans="1:12" ht="12.75">
      <c r="A30" s="37" t="s">
        <v>36</v>
      </c>
      <c r="B30" s="38"/>
      <c r="C30" s="39">
        <v>7.5</v>
      </c>
      <c r="D30" s="39">
        <v>7.65</v>
      </c>
      <c r="E30" s="39">
        <v>7.97</v>
      </c>
      <c r="F30" s="39">
        <v>7.7</v>
      </c>
      <c r="G30" s="40">
        <f t="shared" si="0"/>
        <v>-0.2699999999999996</v>
      </c>
      <c r="H30" s="41">
        <f t="shared" si="1"/>
        <v>-0.03387703889585942</v>
      </c>
      <c r="I30" s="42">
        <f t="shared" si="2"/>
        <v>0.04999999999999982</v>
      </c>
      <c r="J30" s="41">
        <f t="shared" si="3"/>
        <v>0.006535947712418277</v>
      </c>
      <c r="K30" s="43">
        <f t="shared" si="4"/>
        <v>0.20000000000000018</v>
      </c>
      <c r="L30" s="44">
        <f t="shared" si="5"/>
        <v>0.02666666666666669</v>
      </c>
    </row>
    <row r="31" spans="1:12" ht="12.75">
      <c r="A31" s="37" t="s">
        <v>37</v>
      </c>
      <c r="B31" s="38"/>
      <c r="C31" s="39">
        <v>270</v>
      </c>
      <c r="D31" s="39">
        <v>565</v>
      </c>
      <c r="E31" s="39">
        <v>440</v>
      </c>
      <c r="F31" s="39">
        <v>555</v>
      </c>
      <c r="G31" s="40">
        <f t="shared" si="0"/>
        <v>115</v>
      </c>
      <c r="H31" s="41">
        <f t="shared" si="1"/>
        <v>0.26136363636363635</v>
      </c>
      <c r="I31" s="42">
        <f t="shared" si="2"/>
        <v>-10</v>
      </c>
      <c r="J31" s="41">
        <f t="shared" si="3"/>
        <v>-0.017699115044247787</v>
      </c>
      <c r="K31" s="43">
        <f t="shared" si="4"/>
        <v>285</v>
      </c>
      <c r="L31" s="44">
        <f t="shared" si="5"/>
        <v>1.0555555555555556</v>
      </c>
    </row>
    <row r="32" spans="1:12" ht="12.75">
      <c r="A32" s="37" t="s">
        <v>38</v>
      </c>
      <c r="B32" s="38"/>
      <c r="C32" s="39">
        <v>8.05</v>
      </c>
      <c r="D32" s="39">
        <v>8.15</v>
      </c>
      <c r="E32" s="39">
        <v>8.2</v>
      </c>
      <c r="F32" s="39">
        <v>8.65</v>
      </c>
      <c r="G32" s="40">
        <f t="shared" si="0"/>
        <v>0.45000000000000107</v>
      </c>
      <c r="H32" s="41">
        <f t="shared" si="1"/>
        <v>0.05487804878048794</v>
      </c>
      <c r="I32" s="42">
        <f t="shared" si="2"/>
        <v>0.5</v>
      </c>
      <c r="J32" s="41">
        <f t="shared" si="3"/>
        <v>0.06134969325153374</v>
      </c>
      <c r="K32" s="43">
        <f t="shared" si="4"/>
        <v>0.5999999999999996</v>
      </c>
      <c r="L32" s="44">
        <f t="shared" si="5"/>
        <v>0.07453416149068318</v>
      </c>
    </row>
    <row r="33" spans="1:12" ht="12.75">
      <c r="A33" s="37" t="s">
        <v>39</v>
      </c>
      <c r="B33" s="38"/>
      <c r="C33" s="46">
        <v>2.81</v>
      </c>
      <c r="D33" s="39">
        <v>4.9</v>
      </c>
      <c r="E33" s="39">
        <v>4.9</v>
      </c>
      <c r="F33" s="39">
        <v>4.9</v>
      </c>
      <c r="G33" s="40">
        <f t="shared" si="0"/>
        <v>0</v>
      </c>
      <c r="H33" s="41">
        <f t="shared" si="1"/>
        <v>0</v>
      </c>
      <c r="I33" s="42">
        <f t="shared" si="2"/>
        <v>0</v>
      </c>
      <c r="J33" s="41">
        <f t="shared" si="3"/>
        <v>0</v>
      </c>
      <c r="K33" s="43">
        <f t="shared" si="4"/>
        <v>2.0900000000000003</v>
      </c>
      <c r="L33" s="44">
        <f t="shared" si="5"/>
        <v>0.7437722419928826</v>
      </c>
    </row>
    <row r="34" spans="1:12" ht="12.75">
      <c r="A34" s="37" t="s">
        <v>40</v>
      </c>
      <c r="B34" s="38"/>
      <c r="C34" s="39">
        <v>2</v>
      </c>
      <c r="D34" s="39">
        <v>1.6</v>
      </c>
      <c r="E34" s="39">
        <v>2.25</v>
      </c>
      <c r="F34" s="39">
        <v>2.35</v>
      </c>
      <c r="G34" s="40">
        <f t="shared" si="0"/>
        <v>0.10000000000000009</v>
      </c>
      <c r="H34" s="41">
        <f t="shared" si="1"/>
        <v>0.04444444444444448</v>
      </c>
      <c r="I34" s="42">
        <f t="shared" si="2"/>
        <v>0.75</v>
      </c>
      <c r="J34" s="41">
        <f t="shared" si="3"/>
        <v>0.46875</v>
      </c>
      <c r="K34" s="43">
        <f t="shared" si="4"/>
        <v>0.3500000000000001</v>
      </c>
      <c r="L34" s="44">
        <f t="shared" si="5"/>
        <v>0.17500000000000004</v>
      </c>
    </row>
    <row r="35" spans="1:12" ht="12.75">
      <c r="A35" s="37" t="s">
        <v>41</v>
      </c>
      <c r="B35" s="38"/>
      <c r="C35" s="39">
        <v>6.56</v>
      </c>
      <c r="D35" s="39">
        <v>13.2</v>
      </c>
      <c r="E35" s="39">
        <v>17.5</v>
      </c>
      <c r="F35" s="39">
        <v>20.2</v>
      </c>
      <c r="G35" s="40">
        <f t="shared" si="0"/>
        <v>2.6999999999999993</v>
      </c>
      <c r="H35" s="41">
        <f t="shared" si="1"/>
        <v>0.15428571428571425</v>
      </c>
      <c r="I35" s="42">
        <f t="shared" si="2"/>
        <v>7</v>
      </c>
      <c r="J35" s="41">
        <f t="shared" si="3"/>
        <v>0.5303030303030303</v>
      </c>
      <c r="K35" s="43">
        <f t="shared" si="4"/>
        <v>13.64</v>
      </c>
      <c r="L35" s="44">
        <f t="shared" si="5"/>
        <v>2.079268292682927</v>
      </c>
    </row>
    <row r="36" spans="1:12" ht="12.75">
      <c r="A36" s="47" t="s">
        <v>42</v>
      </c>
      <c r="B36" s="38"/>
      <c r="C36" s="39">
        <v>22</v>
      </c>
      <c r="D36" s="39">
        <v>22.95</v>
      </c>
      <c r="E36" s="39">
        <v>23.04</v>
      </c>
      <c r="F36" s="39">
        <v>22.85</v>
      </c>
      <c r="G36" s="40">
        <f t="shared" si="0"/>
        <v>-0.18999999999999773</v>
      </c>
      <c r="H36" s="41">
        <f t="shared" si="1"/>
        <v>-0.008246527777777679</v>
      </c>
      <c r="I36" s="42">
        <f t="shared" si="2"/>
        <v>-0.09999999999999787</v>
      </c>
      <c r="J36" s="41">
        <f t="shared" si="3"/>
        <v>-0.004357298474945441</v>
      </c>
      <c r="K36" s="43">
        <f t="shared" si="4"/>
        <v>0.8500000000000014</v>
      </c>
      <c r="L36" s="44">
        <f t="shared" si="5"/>
        <v>0.0386363636363637</v>
      </c>
    </row>
    <row r="37" spans="1:12" ht="12.75">
      <c r="A37" s="37" t="s">
        <v>43</v>
      </c>
      <c r="B37" s="38"/>
      <c r="C37" s="39">
        <v>31.45</v>
      </c>
      <c r="D37" s="39">
        <v>31.45</v>
      </c>
      <c r="E37" s="39">
        <v>31</v>
      </c>
      <c r="F37" s="39">
        <v>40.01</v>
      </c>
      <c r="G37" s="40">
        <f t="shared" si="0"/>
        <v>9.009999999999998</v>
      </c>
      <c r="H37" s="41">
        <f t="shared" si="1"/>
        <v>0.29064516129032253</v>
      </c>
      <c r="I37" s="42">
        <f t="shared" si="2"/>
        <v>8.559999999999999</v>
      </c>
      <c r="J37" s="41">
        <f t="shared" si="3"/>
        <v>0.2721780604133545</v>
      </c>
      <c r="K37" s="43">
        <f t="shared" si="4"/>
        <v>8.559999999999999</v>
      </c>
      <c r="L37" s="44">
        <f t="shared" si="5"/>
        <v>0.2721780604133545</v>
      </c>
    </row>
    <row r="38" spans="1:12" ht="12.75">
      <c r="A38" s="37" t="s">
        <v>44</v>
      </c>
      <c r="B38" s="38"/>
      <c r="C38" s="39">
        <v>21.2</v>
      </c>
      <c r="D38" s="39">
        <v>20</v>
      </c>
      <c r="E38" s="39">
        <v>20.51</v>
      </c>
      <c r="F38" s="39">
        <v>23</v>
      </c>
      <c r="G38" s="40">
        <f t="shared" si="0"/>
        <v>2.4899999999999984</v>
      </c>
      <c r="H38" s="41">
        <f t="shared" si="1"/>
        <v>0.12140419307654794</v>
      </c>
      <c r="I38" s="42">
        <f t="shared" si="2"/>
        <v>3</v>
      </c>
      <c r="J38" s="41">
        <f t="shared" si="3"/>
        <v>0.15</v>
      </c>
      <c r="K38" s="43">
        <f t="shared" si="4"/>
        <v>1.8000000000000007</v>
      </c>
      <c r="L38" s="44">
        <f t="shared" si="5"/>
        <v>0.08490566037735853</v>
      </c>
    </row>
    <row r="39" spans="1:12" ht="12.75">
      <c r="A39" s="37" t="s">
        <v>45</v>
      </c>
      <c r="B39" s="38"/>
      <c r="C39" s="39">
        <v>46.9</v>
      </c>
      <c r="D39" s="39">
        <v>50</v>
      </c>
      <c r="E39" s="39">
        <v>54</v>
      </c>
      <c r="F39" s="39">
        <v>57.99</v>
      </c>
      <c r="G39" s="40">
        <f t="shared" si="0"/>
        <v>3.990000000000002</v>
      </c>
      <c r="H39" s="41">
        <f t="shared" si="1"/>
        <v>0.07388888888888892</v>
      </c>
      <c r="I39" s="42">
        <f t="shared" si="2"/>
        <v>7.990000000000002</v>
      </c>
      <c r="J39" s="41">
        <f t="shared" si="3"/>
        <v>0.15980000000000005</v>
      </c>
      <c r="K39" s="43">
        <f t="shared" si="4"/>
        <v>11.090000000000003</v>
      </c>
      <c r="L39" s="44">
        <f t="shared" si="5"/>
        <v>0.23646055437100222</v>
      </c>
    </row>
    <row r="40" spans="1:12" ht="12.75">
      <c r="A40" s="37" t="s">
        <v>46</v>
      </c>
      <c r="B40" s="38"/>
      <c r="C40" s="39">
        <v>12</v>
      </c>
      <c r="D40" s="39">
        <v>10.65</v>
      </c>
      <c r="E40" s="39">
        <v>16</v>
      </c>
      <c r="F40" s="39">
        <v>13.55</v>
      </c>
      <c r="G40" s="40">
        <f t="shared" si="0"/>
        <v>-2.4499999999999993</v>
      </c>
      <c r="H40" s="41">
        <f t="shared" si="1"/>
        <v>-0.15312499999999996</v>
      </c>
      <c r="I40" s="42">
        <f t="shared" si="2"/>
        <v>2.9000000000000004</v>
      </c>
      <c r="J40" s="41">
        <f t="shared" si="3"/>
        <v>0.2723004694835681</v>
      </c>
      <c r="K40" s="43">
        <f t="shared" si="4"/>
        <v>1.5500000000000007</v>
      </c>
      <c r="L40" s="44">
        <f t="shared" si="5"/>
        <v>0.12916666666666674</v>
      </c>
    </row>
    <row r="41" spans="1:12" ht="12.75">
      <c r="A41" s="37" t="s">
        <v>47</v>
      </c>
      <c r="B41" s="38"/>
      <c r="C41" s="39">
        <v>2</v>
      </c>
      <c r="D41" s="39">
        <v>2.6</v>
      </c>
      <c r="E41" s="39">
        <v>5</v>
      </c>
      <c r="F41" s="39">
        <v>6</v>
      </c>
      <c r="G41" s="40">
        <f t="shared" si="0"/>
        <v>1</v>
      </c>
      <c r="H41" s="41">
        <f t="shared" si="1"/>
        <v>0.2</v>
      </c>
      <c r="I41" s="42">
        <f t="shared" si="2"/>
        <v>3.4</v>
      </c>
      <c r="J41" s="41">
        <f t="shared" si="3"/>
        <v>1.3076923076923077</v>
      </c>
      <c r="K41" s="43">
        <f t="shared" si="4"/>
        <v>4</v>
      </c>
      <c r="L41" s="44">
        <f t="shared" si="5"/>
        <v>2</v>
      </c>
    </row>
    <row r="42" spans="1:12" ht="12.75">
      <c r="A42" s="37" t="s">
        <v>48</v>
      </c>
      <c r="B42" s="38"/>
      <c r="C42" s="39">
        <v>4.1</v>
      </c>
      <c r="D42" s="39">
        <v>3.6</v>
      </c>
      <c r="E42" s="39">
        <v>3.65</v>
      </c>
      <c r="F42" s="39">
        <v>3.85</v>
      </c>
      <c r="G42" s="40">
        <f t="shared" si="0"/>
        <v>0.20000000000000018</v>
      </c>
      <c r="H42" s="41">
        <f t="shared" si="1"/>
        <v>0.05479452054794526</v>
      </c>
      <c r="I42" s="42">
        <f t="shared" si="2"/>
        <v>0.25</v>
      </c>
      <c r="J42" s="41">
        <f t="shared" si="3"/>
        <v>0.06944444444444445</v>
      </c>
      <c r="K42" s="43">
        <f t="shared" si="4"/>
        <v>-0.24999999999999956</v>
      </c>
      <c r="L42" s="44">
        <f t="shared" si="5"/>
        <v>-0.060975609756097456</v>
      </c>
    </row>
    <row r="43" spans="1:12" ht="12.75">
      <c r="A43" s="37" t="s">
        <v>49</v>
      </c>
      <c r="B43" s="38"/>
      <c r="C43" s="39">
        <v>340</v>
      </c>
      <c r="D43" s="39">
        <v>390</v>
      </c>
      <c r="E43" s="39">
        <v>380</v>
      </c>
      <c r="F43" s="39">
        <v>400</v>
      </c>
      <c r="G43" s="40">
        <f t="shared" si="0"/>
        <v>20</v>
      </c>
      <c r="H43" s="41">
        <f t="shared" si="1"/>
        <v>0.05263157894736842</v>
      </c>
      <c r="I43" s="42">
        <f t="shared" si="2"/>
        <v>10</v>
      </c>
      <c r="J43" s="41">
        <f t="shared" si="3"/>
        <v>0.02564102564102564</v>
      </c>
      <c r="K43" s="43">
        <f t="shared" si="4"/>
        <v>60</v>
      </c>
      <c r="L43" s="44">
        <f t="shared" si="5"/>
        <v>0.17647058823529413</v>
      </c>
    </row>
    <row r="44" spans="1:12" ht="12.75">
      <c r="A44" s="37" t="s">
        <v>50</v>
      </c>
      <c r="B44" s="38"/>
      <c r="C44" s="39">
        <v>40</v>
      </c>
      <c r="D44" s="39">
        <v>44</v>
      </c>
      <c r="E44" s="39">
        <v>45.5</v>
      </c>
      <c r="F44" s="39">
        <v>80</v>
      </c>
      <c r="G44" s="40">
        <f t="shared" si="0"/>
        <v>34.5</v>
      </c>
      <c r="H44" s="41">
        <f t="shared" si="1"/>
        <v>0.7582417582417582</v>
      </c>
      <c r="I44" s="42">
        <f t="shared" si="2"/>
        <v>36</v>
      </c>
      <c r="J44" s="41">
        <f t="shared" si="3"/>
        <v>0.8181818181818182</v>
      </c>
      <c r="K44" s="43">
        <f t="shared" si="4"/>
        <v>40</v>
      </c>
      <c r="L44" s="44">
        <f t="shared" si="5"/>
        <v>1</v>
      </c>
    </row>
    <row r="45" spans="1:12" ht="12.75">
      <c r="A45" s="37" t="s">
        <v>51</v>
      </c>
      <c r="B45" s="38" t="s">
        <v>52</v>
      </c>
      <c r="C45" s="39"/>
      <c r="D45" s="39">
        <v>21.4</v>
      </c>
      <c r="E45" s="39">
        <v>22.5</v>
      </c>
      <c r="F45" s="39">
        <v>26</v>
      </c>
      <c r="G45" s="40">
        <f t="shared" si="0"/>
        <v>3.5</v>
      </c>
      <c r="H45" s="41">
        <f t="shared" si="1"/>
        <v>0.15555555555555556</v>
      </c>
      <c r="I45" s="42">
        <f t="shared" si="2"/>
        <v>4.600000000000001</v>
      </c>
      <c r="J45" s="41">
        <f t="shared" si="3"/>
        <v>0.21495327102803746</v>
      </c>
      <c r="K45" s="43"/>
      <c r="L45" s="44"/>
    </row>
    <row r="46" spans="1:12" ht="12.75">
      <c r="A46" s="37" t="s">
        <v>53</v>
      </c>
      <c r="B46" s="38"/>
      <c r="C46" s="39">
        <v>17.5</v>
      </c>
      <c r="D46" s="39">
        <v>14.04</v>
      </c>
      <c r="E46" s="39">
        <v>15.3</v>
      </c>
      <c r="F46" s="39">
        <v>15.5</v>
      </c>
      <c r="G46" s="40">
        <f t="shared" si="0"/>
        <v>0.1999999999999993</v>
      </c>
      <c r="H46" s="41">
        <f t="shared" si="1"/>
        <v>0.013071895424836555</v>
      </c>
      <c r="I46" s="42">
        <f t="shared" si="2"/>
        <v>1.4600000000000009</v>
      </c>
      <c r="J46" s="41">
        <f t="shared" si="3"/>
        <v>0.10398860398860406</v>
      </c>
      <c r="K46" s="43">
        <f>F46-C46</f>
        <v>-2</v>
      </c>
      <c r="L46" s="44">
        <f>(K46/C46)</f>
        <v>-0.11428571428571428</v>
      </c>
    </row>
    <row r="47" spans="1:12" ht="12.75">
      <c r="A47" s="37" t="s">
        <v>54</v>
      </c>
      <c r="B47" s="38"/>
      <c r="C47" s="46">
        <v>2.11</v>
      </c>
      <c r="D47" s="39">
        <v>2.82</v>
      </c>
      <c r="E47" s="39">
        <v>2.85</v>
      </c>
      <c r="F47" s="39">
        <v>3.95</v>
      </c>
      <c r="G47" s="40">
        <f t="shared" si="0"/>
        <v>1.1</v>
      </c>
      <c r="H47" s="41">
        <f t="shared" si="1"/>
        <v>0.3859649122807018</v>
      </c>
      <c r="I47" s="42">
        <f t="shared" si="2"/>
        <v>1.1300000000000003</v>
      </c>
      <c r="J47" s="41">
        <f t="shared" si="3"/>
        <v>0.40070921985815616</v>
      </c>
      <c r="K47" s="43">
        <f>F47-C47</f>
        <v>1.8400000000000003</v>
      </c>
      <c r="L47" s="44">
        <f>(K47/C47)</f>
        <v>0.8720379146919434</v>
      </c>
    </row>
    <row r="48" spans="1:12" ht="13.5" thickBot="1">
      <c r="A48" s="37" t="s">
        <v>55</v>
      </c>
      <c r="B48" s="38" t="s">
        <v>13</v>
      </c>
      <c r="C48" s="48">
        <v>76</v>
      </c>
      <c r="D48" s="48">
        <v>94</v>
      </c>
      <c r="E48" s="48">
        <v>94.9</v>
      </c>
      <c r="F48" s="48">
        <v>94.9</v>
      </c>
      <c r="G48" s="40">
        <f t="shared" si="0"/>
        <v>0</v>
      </c>
      <c r="H48" s="41">
        <f t="shared" si="1"/>
        <v>0</v>
      </c>
      <c r="I48" s="42">
        <f t="shared" si="2"/>
        <v>0.9000000000000057</v>
      </c>
      <c r="J48" s="41">
        <f t="shared" si="3"/>
        <v>0.009574468085106444</v>
      </c>
      <c r="K48" s="43">
        <f>F48-C48</f>
        <v>18.900000000000006</v>
      </c>
      <c r="L48" s="44">
        <f>(K48/C48)</f>
        <v>0.24868421052631587</v>
      </c>
    </row>
    <row r="49" spans="1:12" ht="12.75">
      <c r="A49" s="49" t="s">
        <v>56</v>
      </c>
      <c r="B49" s="50"/>
      <c r="C49" s="51"/>
      <c r="D49" s="52"/>
      <c r="E49" s="51"/>
      <c r="F49" s="51"/>
      <c r="G49" s="53" t="s">
        <v>13</v>
      </c>
      <c r="H49" s="54">
        <f>AVERAGE(H9:H48)</f>
        <v>0.09406480191979762</v>
      </c>
      <c r="I49" s="54" t="s">
        <v>13</v>
      </c>
      <c r="J49" s="54">
        <f>AVERAGE(J9:J48)</f>
        <v>0.24032943566720308</v>
      </c>
      <c r="K49" s="54"/>
      <c r="L49" s="55">
        <f>AVERAGE(L9:L48)</f>
        <v>0.2924879885638816</v>
      </c>
    </row>
    <row r="50" spans="1:12" ht="13.5" thickBot="1">
      <c r="A50" s="56" t="s">
        <v>57</v>
      </c>
      <c r="B50" s="57"/>
      <c r="C50" s="58"/>
      <c r="D50" s="58"/>
      <c r="E50" s="58"/>
      <c r="F50" s="58"/>
      <c r="G50" s="58"/>
      <c r="H50" s="59" t="s">
        <v>58</v>
      </c>
      <c r="I50" s="60"/>
      <c r="J50" s="59" t="s">
        <v>59</v>
      </c>
      <c r="K50" s="58"/>
      <c r="L50" s="61" t="s">
        <v>60</v>
      </c>
    </row>
    <row r="51" spans="1:12" ht="12.75">
      <c r="A51" s="62"/>
      <c r="B51" s="63"/>
      <c r="C51" s="64"/>
      <c r="D51" s="64"/>
      <c r="E51" s="65"/>
      <c r="F51" s="65"/>
      <c r="G51" s="42"/>
      <c r="H51" s="42"/>
      <c r="I51" s="42"/>
      <c r="J51" s="42"/>
      <c r="K51" s="66"/>
      <c r="L51" s="66"/>
    </row>
    <row r="52" spans="1:12" ht="13.5" thickBot="1">
      <c r="A52" s="67" t="s">
        <v>61</v>
      </c>
      <c r="B52" s="67"/>
      <c r="C52" s="67"/>
      <c r="D52" s="64"/>
      <c r="E52" s="65"/>
      <c r="F52" s="65"/>
      <c r="G52" s="42"/>
      <c r="H52" s="42"/>
      <c r="I52" s="42"/>
      <c r="J52" s="42"/>
      <c r="K52" s="66"/>
      <c r="L52" s="66"/>
    </row>
    <row r="53" spans="1:3" ht="12.75">
      <c r="A53" s="68" t="s">
        <v>62</v>
      </c>
      <c r="B53" s="69" t="s">
        <v>24</v>
      </c>
      <c r="C53" s="70"/>
    </row>
    <row r="54" spans="1:12" ht="12.75">
      <c r="A54" s="71" t="s">
        <v>63</v>
      </c>
      <c r="B54" s="72" t="s">
        <v>52</v>
      </c>
      <c r="C54" s="73"/>
      <c r="E54" s="74"/>
      <c r="F54" s="74"/>
      <c r="G54" s="75"/>
      <c r="H54" s="76"/>
      <c r="I54" s="77"/>
      <c r="J54" s="76"/>
      <c r="K54" s="78"/>
      <c r="L54" s="79"/>
    </row>
    <row r="55" spans="1:3" ht="12.75">
      <c r="A55" s="71" t="s">
        <v>64</v>
      </c>
      <c r="B55" s="72" t="s">
        <v>65</v>
      </c>
      <c r="C55" s="73"/>
    </row>
    <row r="56" spans="1:12" ht="13.5" thickBot="1">
      <c r="A56" s="80" t="s">
        <v>66</v>
      </c>
      <c r="B56" s="81" t="s">
        <v>67</v>
      </c>
      <c r="C56" s="82"/>
      <c r="D56" s="83"/>
      <c r="E56" s="83"/>
      <c r="F56" s="83"/>
      <c r="G56" s="83"/>
      <c r="H56" s="84"/>
      <c r="I56" s="85"/>
      <c r="J56" s="84"/>
      <c r="K56" s="86"/>
      <c r="L56" s="84"/>
    </row>
    <row r="57" spans="1:12" ht="13.5" thickBot="1">
      <c r="A57" s="62"/>
      <c r="B57" s="87"/>
      <c r="C57" s="88"/>
      <c r="D57" s="89"/>
      <c r="E57" s="74"/>
      <c r="F57" s="74"/>
      <c r="G57" s="89"/>
      <c r="H57" s="89"/>
      <c r="I57" s="89"/>
      <c r="J57" s="89"/>
      <c r="K57" s="90"/>
      <c r="L57" s="90"/>
    </row>
    <row r="58" spans="1:12" ht="12.75">
      <c r="A58" s="1"/>
      <c r="B58" s="2"/>
      <c r="C58" s="2"/>
      <c r="D58" s="2" t="s">
        <v>68</v>
      </c>
      <c r="E58" s="2"/>
      <c r="F58" s="2"/>
      <c r="G58" s="2"/>
      <c r="H58" s="3"/>
      <c r="I58" s="89"/>
      <c r="J58" s="89"/>
      <c r="K58" s="90"/>
      <c r="L58" s="90"/>
    </row>
    <row r="59" spans="1:12" ht="13.5" thickBot="1">
      <c r="A59" s="91"/>
      <c r="B59" s="92"/>
      <c r="C59" s="92"/>
      <c r="D59" s="92" t="s">
        <v>69</v>
      </c>
      <c r="E59" s="92"/>
      <c r="F59" s="92"/>
      <c r="G59" s="92"/>
      <c r="H59" s="93"/>
      <c r="I59" s="89"/>
      <c r="J59" s="89"/>
      <c r="K59" s="90"/>
      <c r="L59" s="90"/>
    </row>
    <row r="60" spans="1:9" ht="13.5" thickBot="1">
      <c r="A60" s="94">
        <v>39507</v>
      </c>
      <c r="B60" s="95"/>
      <c r="D60" s="96">
        <v>108463.94</v>
      </c>
      <c r="E60" s="19" t="s">
        <v>70</v>
      </c>
      <c r="F60" s="21"/>
      <c r="G60" s="21" t="s">
        <v>70</v>
      </c>
      <c r="H60" s="22"/>
      <c r="I60" s="83"/>
    </row>
    <row r="61" spans="1:10" ht="13.5" thickBot="1">
      <c r="A61" s="94">
        <v>39478</v>
      </c>
      <c r="B61" s="95"/>
      <c r="D61" s="96">
        <v>108493.7</v>
      </c>
      <c r="E61" s="97" t="s">
        <v>71</v>
      </c>
      <c r="F61" s="43">
        <f>D60-D61</f>
        <v>-29.75999999999476</v>
      </c>
      <c r="G61" s="74" t="s">
        <v>72</v>
      </c>
      <c r="H61" s="98">
        <f>F61/D61</f>
        <v>-0.0002743016414777518</v>
      </c>
      <c r="J61" s="99"/>
    </row>
    <row r="62" spans="1:12" ht="13.5" thickBot="1">
      <c r="A62" s="94">
        <v>39447</v>
      </c>
      <c r="B62" s="100"/>
      <c r="D62" s="96">
        <v>107968</v>
      </c>
      <c r="E62" s="97" t="s">
        <v>73</v>
      </c>
      <c r="F62" s="43">
        <f>D60-D62</f>
        <v>495.9400000000023</v>
      </c>
      <c r="G62" s="74" t="s">
        <v>74</v>
      </c>
      <c r="H62" s="98">
        <f>F62/D62</f>
        <v>0.00459339804386487</v>
      </c>
      <c r="J62" s="78"/>
      <c r="L62" s="101"/>
    </row>
    <row r="63" spans="1:8" ht="13.5" thickBot="1">
      <c r="A63" s="94">
        <v>39141</v>
      </c>
      <c r="B63" s="100"/>
      <c r="D63" s="96">
        <v>92949.47</v>
      </c>
      <c r="E63" s="102" t="s">
        <v>75</v>
      </c>
      <c r="F63" s="43">
        <f>D60-D63</f>
        <v>15514.470000000001</v>
      </c>
      <c r="G63" s="103" t="s">
        <v>76</v>
      </c>
      <c r="H63" s="104">
        <f>F63/D63</f>
        <v>0.1669129474326212</v>
      </c>
    </row>
    <row r="64" spans="1:10" ht="12.75">
      <c r="A64" s="105" t="s">
        <v>77</v>
      </c>
      <c r="B64" s="95"/>
      <c r="C64" s="106" t="s">
        <v>78</v>
      </c>
      <c r="D64" s="2" t="s">
        <v>79</v>
      </c>
      <c r="E64" s="2" t="s">
        <v>75</v>
      </c>
      <c r="F64" s="2" t="e">
        <f>D61-D64</f>
        <v>#VALUE!</v>
      </c>
      <c r="G64" s="107"/>
      <c r="H64" s="108"/>
      <c r="I64" s="109"/>
      <c r="J64" s="78"/>
    </row>
    <row r="65" spans="1:10" ht="13.5" thickBot="1">
      <c r="A65" s="110">
        <v>39478</v>
      </c>
      <c r="B65" s="111"/>
      <c r="C65" s="112">
        <v>882.04</v>
      </c>
      <c r="D65" s="113"/>
      <c r="G65" s="90"/>
      <c r="H65" s="114"/>
      <c r="I65" s="109"/>
      <c r="J65" s="78"/>
    </row>
    <row r="66" spans="1:10" ht="13.5" thickBot="1">
      <c r="A66" s="110">
        <v>39507</v>
      </c>
      <c r="B66" s="111"/>
      <c r="C66" s="112">
        <v>881.8</v>
      </c>
      <c r="D66" s="115">
        <f>C66-C65</f>
        <v>-0.2400000000000091</v>
      </c>
      <c r="E66" s="115"/>
      <c r="F66" s="116">
        <f>D66/C65</f>
        <v>-0.00027209650355993956</v>
      </c>
      <c r="G66" s="117"/>
      <c r="H66" s="118"/>
      <c r="I66" s="109"/>
      <c r="J66" s="78"/>
    </row>
    <row r="68" ht="12.75">
      <c r="C68" s="74"/>
    </row>
    <row r="69" spans="1:4" ht="12.75">
      <c r="A69" s="119"/>
      <c r="D69" s="120"/>
    </row>
    <row r="70" ht="12.75">
      <c r="A70" s="119"/>
    </row>
    <row r="71" spans="1:2" ht="12.75">
      <c r="A71" s="119"/>
      <c r="B71" s="120"/>
    </row>
    <row r="72" spans="1:9" ht="12.75">
      <c r="A72" s="119"/>
      <c r="I72" s="119"/>
    </row>
    <row r="73" spans="8:9" ht="12.75">
      <c r="H73" s="119"/>
      <c r="I73" s="119"/>
    </row>
    <row r="74" spans="8:9" ht="12.75">
      <c r="H74" s="119"/>
      <c r="I74" s="119"/>
    </row>
  </sheetData>
  <mergeCells count="25">
    <mergeCell ref="G60:H60"/>
    <mergeCell ref="E60:F60"/>
    <mergeCell ref="A58:H58"/>
    <mergeCell ref="A59:H59"/>
    <mergeCell ref="I4:J4"/>
    <mergeCell ref="A1:L1"/>
    <mergeCell ref="A2:L2"/>
    <mergeCell ref="A3:A8"/>
    <mergeCell ref="C3:F3"/>
    <mergeCell ref="L5:L8"/>
    <mergeCell ref="B56:C56"/>
    <mergeCell ref="A52:C52"/>
    <mergeCell ref="B53:C53"/>
    <mergeCell ref="B54:C54"/>
    <mergeCell ref="B55:C55"/>
    <mergeCell ref="D64:F64"/>
    <mergeCell ref="D66:E66"/>
    <mergeCell ref="G3:L3"/>
    <mergeCell ref="G4:H4"/>
    <mergeCell ref="K4:L4"/>
    <mergeCell ref="G5:G8"/>
    <mergeCell ref="H5:H8"/>
    <mergeCell ref="I5:I8"/>
    <mergeCell ref="J5:J8"/>
    <mergeCell ref="K5:K8"/>
  </mergeCells>
  <printOptions gridLines="1"/>
  <pageMargins left="0.28" right="0.17" top="0.73" bottom="0.7" header="0.5" footer="0.5"/>
  <pageSetup fitToHeight="1" fitToWidth="1" horizontalDpi="600" verticalDpi="6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="131" zoomScaleNormal="131" workbookViewId="0" topLeftCell="A19">
      <selection activeCell="L9" sqref="L9"/>
    </sheetView>
  </sheetViews>
  <sheetFormatPr defaultColWidth="9.140625" defaultRowHeight="12.75"/>
  <cols>
    <col min="1" max="1" width="27.57421875" style="4" customWidth="1"/>
    <col min="2" max="2" width="8.8515625" style="174" bestFit="1" customWidth="1"/>
    <col min="3" max="3" width="7.7109375" style="4" bestFit="1" customWidth="1"/>
    <col min="4" max="4" width="8.57421875" style="4" bestFit="1" customWidth="1"/>
    <col min="5" max="5" width="28.00390625" style="165" bestFit="1" customWidth="1"/>
    <col min="6" max="6" width="8.421875" style="4" bestFit="1" customWidth="1"/>
    <col min="7" max="7" width="7.7109375" style="4" bestFit="1" customWidth="1"/>
    <col min="8" max="8" width="9.00390625" style="4" customWidth="1"/>
    <col min="9" max="16384" width="14.00390625" style="4" customWidth="1"/>
  </cols>
  <sheetData>
    <row r="1" spans="1:8" ht="15.75">
      <c r="A1" s="121" t="s">
        <v>80</v>
      </c>
      <c r="B1" s="122"/>
      <c r="C1" s="122"/>
      <c r="D1" s="122"/>
      <c r="E1" s="122"/>
      <c r="F1" s="122"/>
      <c r="G1" s="122"/>
      <c r="H1" s="123"/>
    </row>
    <row r="2" spans="1:8" ht="15.75">
      <c r="A2" s="124" t="s">
        <v>81</v>
      </c>
      <c r="B2" s="125"/>
      <c r="C2" s="125"/>
      <c r="D2" s="125"/>
      <c r="E2" s="125"/>
      <c r="F2" s="125"/>
      <c r="G2" s="125"/>
      <c r="H2" s="126"/>
    </row>
    <row r="3" spans="1:8" ht="16.5" thickBot="1">
      <c r="A3" s="127" t="s">
        <v>82</v>
      </c>
      <c r="B3" s="128"/>
      <c r="C3" s="128"/>
      <c r="D3" s="128"/>
      <c r="E3" s="128"/>
      <c r="F3" s="128"/>
      <c r="G3" s="128"/>
      <c r="H3" s="129"/>
    </row>
    <row r="4" spans="1:18" ht="13.5" thickTop="1">
      <c r="A4" s="130" t="s">
        <v>83</v>
      </c>
      <c r="B4" s="131" t="s">
        <v>10</v>
      </c>
      <c r="C4" s="132" t="s">
        <v>84</v>
      </c>
      <c r="D4" s="132"/>
      <c r="E4" s="133" t="s">
        <v>85</v>
      </c>
      <c r="F4" s="131" t="s">
        <v>10</v>
      </c>
      <c r="G4" s="132" t="s">
        <v>84</v>
      </c>
      <c r="H4" s="134"/>
      <c r="I4" s="135"/>
      <c r="J4" s="136"/>
      <c r="Q4" s="137"/>
      <c r="R4" s="137"/>
    </row>
    <row r="5" spans="1:18" ht="12.75">
      <c r="A5" s="130"/>
      <c r="B5" s="131"/>
      <c r="C5" s="138" t="s">
        <v>86</v>
      </c>
      <c r="D5" s="138" t="s">
        <v>87</v>
      </c>
      <c r="E5" s="133"/>
      <c r="F5" s="131"/>
      <c r="G5" s="138" t="s">
        <v>86</v>
      </c>
      <c r="H5" s="139" t="s">
        <v>87</v>
      </c>
      <c r="I5" s="135"/>
      <c r="J5" s="136"/>
      <c r="Q5" s="137"/>
      <c r="R5" s="137"/>
    </row>
    <row r="6" spans="1:18" ht="13.5" thickBot="1">
      <c r="A6" s="140"/>
      <c r="B6" s="141"/>
      <c r="C6" s="142" t="s">
        <v>9</v>
      </c>
      <c r="D6" s="142" t="s">
        <v>9</v>
      </c>
      <c r="E6" s="143"/>
      <c r="F6" s="141"/>
      <c r="G6" s="142" t="s">
        <v>9</v>
      </c>
      <c r="H6" s="144" t="s">
        <v>9</v>
      </c>
      <c r="I6" s="135"/>
      <c r="J6" s="136"/>
      <c r="Q6" s="137"/>
      <c r="R6" s="137"/>
    </row>
    <row r="7" spans="1:18" ht="13.5" thickTop="1">
      <c r="A7" s="145" t="s">
        <v>88</v>
      </c>
      <c r="B7" s="146"/>
      <c r="C7" s="146"/>
      <c r="D7" s="146"/>
      <c r="E7" s="146"/>
      <c r="F7" s="146"/>
      <c r="G7" s="146"/>
      <c r="H7" s="147"/>
      <c r="I7" s="135"/>
      <c r="J7" s="136"/>
      <c r="Q7" s="137"/>
      <c r="R7" s="137"/>
    </row>
    <row r="8" spans="1:14" ht="12.75">
      <c r="A8" s="37" t="s">
        <v>19</v>
      </c>
      <c r="B8" s="148">
        <v>1.5</v>
      </c>
      <c r="C8" s="65">
        <v>0.02</v>
      </c>
      <c r="D8" s="65">
        <v>0.05</v>
      </c>
      <c r="E8" s="37" t="s">
        <v>16</v>
      </c>
      <c r="F8" s="149">
        <v>-0.16527545909849753</v>
      </c>
      <c r="G8" s="65">
        <v>11.98</v>
      </c>
      <c r="H8" s="39">
        <v>10</v>
      </c>
      <c r="K8" s="150"/>
      <c r="L8" s="150"/>
      <c r="M8" s="137"/>
      <c r="N8" s="137"/>
    </row>
    <row r="9" spans="1:14" ht="12.75">
      <c r="A9" s="37" t="s">
        <v>50</v>
      </c>
      <c r="B9" s="148">
        <v>0.7582417582417582</v>
      </c>
      <c r="C9" s="65">
        <v>45.5</v>
      </c>
      <c r="D9" s="65">
        <v>80</v>
      </c>
      <c r="E9" s="37" t="s">
        <v>46</v>
      </c>
      <c r="F9" s="149">
        <v>-0.153125</v>
      </c>
      <c r="G9" s="65">
        <v>16</v>
      </c>
      <c r="H9" s="39">
        <v>13.55</v>
      </c>
      <c r="I9" s="62"/>
      <c r="J9" s="62"/>
      <c r="K9" s="65"/>
      <c r="L9" s="64"/>
      <c r="M9" s="135"/>
      <c r="N9" s="136"/>
    </row>
    <row r="10" spans="1:14" ht="12.75">
      <c r="A10" s="37" t="s">
        <v>54</v>
      </c>
      <c r="B10" s="148">
        <v>0.3859649122807018</v>
      </c>
      <c r="C10" s="65">
        <v>2.85</v>
      </c>
      <c r="D10" s="65">
        <v>3.95</v>
      </c>
      <c r="E10" s="37" t="s">
        <v>25</v>
      </c>
      <c r="F10" s="149">
        <v>-0.13043478260869565</v>
      </c>
      <c r="G10" s="65">
        <v>149.5</v>
      </c>
      <c r="H10" s="39">
        <v>130</v>
      </c>
      <c r="I10" s="88"/>
      <c r="J10" s="88"/>
      <c r="K10" s="65"/>
      <c r="L10" s="64"/>
      <c r="M10" s="135"/>
      <c r="N10" s="136"/>
    </row>
    <row r="11" spans="1:14" ht="12.75">
      <c r="A11" s="37" t="s">
        <v>43</v>
      </c>
      <c r="B11" s="148">
        <v>0.29064516129032253</v>
      </c>
      <c r="C11" s="65">
        <v>31</v>
      </c>
      <c r="D11" s="65">
        <v>40.01</v>
      </c>
      <c r="E11" s="37" t="s">
        <v>31</v>
      </c>
      <c r="F11" s="149">
        <v>-0.13</v>
      </c>
      <c r="G11" s="65">
        <v>300</v>
      </c>
      <c r="H11" s="39">
        <v>261</v>
      </c>
      <c r="I11" s="62"/>
      <c r="J11" s="62"/>
      <c r="K11" s="65"/>
      <c r="L11" s="64"/>
      <c r="M11" s="135"/>
      <c r="N11" s="136"/>
    </row>
    <row r="12" spans="1:14" ht="12.75">
      <c r="A12" s="37" t="s">
        <v>37</v>
      </c>
      <c r="B12" s="148">
        <v>0.26136363636363635</v>
      </c>
      <c r="C12" s="65">
        <v>440</v>
      </c>
      <c r="D12" s="65">
        <v>555</v>
      </c>
      <c r="E12" s="37" t="s">
        <v>26</v>
      </c>
      <c r="F12" s="149">
        <v>-0.125</v>
      </c>
      <c r="G12" s="65">
        <v>28</v>
      </c>
      <c r="H12" s="39">
        <v>24.5</v>
      </c>
      <c r="I12" s="62"/>
      <c r="J12" s="62"/>
      <c r="K12" s="65"/>
      <c r="L12" s="64"/>
      <c r="M12" s="135"/>
      <c r="N12" s="136"/>
    </row>
    <row r="13" spans="1:14" ht="12.75">
      <c r="A13" s="37" t="s">
        <v>47</v>
      </c>
      <c r="B13" s="148">
        <v>0.2</v>
      </c>
      <c r="C13" s="65">
        <v>5</v>
      </c>
      <c r="D13" s="65">
        <v>6</v>
      </c>
      <c r="E13" s="37" t="s">
        <v>35</v>
      </c>
      <c r="F13" s="149">
        <v>-0.11776913099870297</v>
      </c>
      <c r="G13" s="65">
        <v>38.55</v>
      </c>
      <c r="H13" s="39">
        <v>34.01</v>
      </c>
      <c r="I13" s="62"/>
      <c r="J13" s="62"/>
      <c r="K13" s="65"/>
      <c r="L13" s="64"/>
      <c r="M13" s="135"/>
      <c r="N13" s="136"/>
    </row>
    <row r="14" spans="1:14" ht="12.75">
      <c r="A14" s="37" t="s">
        <v>51</v>
      </c>
      <c r="B14" s="148">
        <v>0.15555555555555556</v>
      </c>
      <c r="C14" s="65">
        <v>22.5</v>
      </c>
      <c r="D14" s="65">
        <v>26</v>
      </c>
      <c r="E14" s="37" t="s">
        <v>30</v>
      </c>
      <c r="F14" s="149">
        <v>-0.03409090909090909</v>
      </c>
      <c r="G14" s="65">
        <v>88</v>
      </c>
      <c r="H14" s="39">
        <v>85</v>
      </c>
      <c r="I14" s="62"/>
      <c r="J14" s="151"/>
      <c r="K14" s="65"/>
      <c r="L14" s="64"/>
      <c r="M14" s="135"/>
      <c r="N14" s="136"/>
    </row>
    <row r="15" spans="1:14" ht="12.75">
      <c r="A15" s="37" t="s">
        <v>41</v>
      </c>
      <c r="B15" s="148">
        <v>0.15428571428571425</v>
      </c>
      <c r="C15" s="65">
        <v>17.5</v>
      </c>
      <c r="D15" s="65">
        <v>20.2</v>
      </c>
      <c r="E15" s="37" t="s">
        <v>36</v>
      </c>
      <c r="F15" s="149">
        <v>-0.03387703889585942</v>
      </c>
      <c r="G15" s="65">
        <v>7.97</v>
      </c>
      <c r="H15" s="39">
        <v>7.7</v>
      </c>
      <c r="I15" s="62"/>
      <c r="J15" s="62"/>
      <c r="K15" s="65"/>
      <c r="L15" s="64"/>
      <c r="M15" s="135"/>
      <c r="N15" s="136"/>
    </row>
    <row r="16" spans="1:14" ht="12.75">
      <c r="A16" s="47" t="s">
        <v>28</v>
      </c>
      <c r="B16" s="148">
        <v>0.13235294117647065</v>
      </c>
      <c r="C16" s="65">
        <v>3.4</v>
      </c>
      <c r="D16" s="65">
        <v>3.85</v>
      </c>
      <c r="E16" s="37" t="s">
        <v>29</v>
      </c>
      <c r="F16" s="149">
        <v>-0.028846153846153914</v>
      </c>
      <c r="G16" s="65">
        <v>5.2</v>
      </c>
      <c r="H16" s="39">
        <v>5.05</v>
      </c>
      <c r="I16" s="62"/>
      <c r="J16" s="62"/>
      <c r="K16" s="65"/>
      <c r="L16" s="64"/>
      <c r="M16" s="135"/>
      <c r="N16" s="136"/>
    </row>
    <row r="17" spans="1:14" ht="12.75">
      <c r="A17" s="37" t="s">
        <v>44</v>
      </c>
      <c r="B17" s="148">
        <v>0.12140419307654794</v>
      </c>
      <c r="C17" s="65">
        <v>20.51</v>
      </c>
      <c r="D17" s="65">
        <v>23</v>
      </c>
      <c r="E17" s="37" t="s">
        <v>42</v>
      </c>
      <c r="F17" s="149">
        <v>-0.008246527777777679</v>
      </c>
      <c r="G17" s="65">
        <v>23.04</v>
      </c>
      <c r="H17" s="39">
        <v>22.85</v>
      </c>
      <c r="I17" s="62"/>
      <c r="J17" s="62"/>
      <c r="K17" s="65"/>
      <c r="L17" s="64"/>
      <c r="M17" s="135"/>
      <c r="N17" s="136"/>
    </row>
    <row r="18" spans="1:14" ht="13.5" thickBot="1">
      <c r="A18" s="37"/>
      <c r="B18" s="149"/>
      <c r="C18" s="65"/>
      <c r="D18" s="39"/>
      <c r="E18" s="152"/>
      <c r="F18" s="153"/>
      <c r="G18" s="64"/>
      <c r="H18" s="154"/>
      <c r="I18" s="62"/>
      <c r="J18" s="62"/>
      <c r="K18" s="65"/>
      <c r="L18" s="64"/>
      <c r="M18" s="135"/>
      <c r="N18" s="136"/>
    </row>
    <row r="19" spans="1:14" ht="12.75">
      <c r="A19" s="1" t="s">
        <v>89</v>
      </c>
      <c r="B19" s="2" t="s">
        <v>10</v>
      </c>
      <c r="C19" s="2" t="s">
        <v>86</v>
      </c>
      <c r="D19" s="2" t="s">
        <v>87</v>
      </c>
      <c r="E19" s="2"/>
      <c r="F19" s="2" t="s">
        <v>10</v>
      </c>
      <c r="G19" s="2" t="s">
        <v>86</v>
      </c>
      <c r="H19" s="3" t="s">
        <v>87</v>
      </c>
      <c r="I19" s="62"/>
      <c r="J19" s="62"/>
      <c r="K19" s="65"/>
      <c r="L19" s="64"/>
      <c r="M19" s="135"/>
      <c r="N19" s="136"/>
    </row>
    <row r="20" spans="1:14" ht="12.75">
      <c r="A20" s="37"/>
      <c r="B20" s="149"/>
      <c r="C20" s="155" t="s">
        <v>9</v>
      </c>
      <c r="D20" s="156" t="s">
        <v>9</v>
      </c>
      <c r="E20" s="152"/>
      <c r="F20" s="149"/>
      <c r="G20" s="155" t="s">
        <v>9</v>
      </c>
      <c r="H20" s="156" t="s">
        <v>9</v>
      </c>
      <c r="I20" s="62"/>
      <c r="J20" s="62"/>
      <c r="K20" s="65"/>
      <c r="L20" s="64"/>
      <c r="M20" s="135"/>
      <c r="N20" s="136"/>
    </row>
    <row r="21" spans="1:14" ht="12.75">
      <c r="A21" s="37" t="s">
        <v>19</v>
      </c>
      <c r="B21" s="149">
        <v>4</v>
      </c>
      <c r="C21" s="65">
        <v>0.01</v>
      </c>
      <c r="D21" s="39">
        <v>0.05</v>
      </c>
      <c r="E21" s="37" t="s">
        <v>25</v>
      </c>
      <c r="F21" s="149">
        <v>-0.14473684210526316</v>
      </c>
      <c r="G21" s="65">
        <v>152</v>
      </c>
      <c r="H21" s="39">
        <v>130</v>
      </c>
      <c r="I21" s="62"/>
      <c r="J21" s="62"/>
      <c r="K21" s="65"/>
      <c r="L21" s="64"/>
      <c r="M21" s="135"/>
      <c r="N21" s="136"/>
    </row>
    <row r="22" spans="1:14" ht="12.75">
      <c r="A22" s="37" t="s">
        <v>47</v>
      </c>
      <c r="B22" s="149">
        <v>1.3076923076923077</v>
      </c>
      <c r="C22" s="65">
        <v>2.6</v>
      </c>
      <c r="D22" s="39">
        <v>6</v>
      </c>
      <c r="E22" s="37" t="s">
        <v>28</v>
      </c>
      <c r="F22" s="149">
        <v>-0.10465116279069761</v>
      </c>
      <c r="G22" s="65">
        <v>4.3</v>
      </c>
      <c r="H22" s="39">
        <v>3.85</v>
      </c>
      <c r="I22" s="62"/>
      <c r="J22" s="62"/>
      <c r="K22" s="65"/>
      <c r="L22" s="64"/>
      <c r="M22" s="135"/>
      <c r="N22" s="136"/>
    </row>
    <row r="23" spans="1:14" ht="12.75">
      <c r="A23" s="47" t="s">
        <v>50</v>
      </c>
      <c r="B23" s="149">
        <v>0.8181818181818182</v>
      </c>
      <c r="C23" s="65">
        <v>44</v>
      </c>
      <c r="D23" s="39">
        <v>80</v>
      </c>
      <c r="E23" s="37" t="s">
        <v>31</v>
      </c>
      <c r="F23" s="149">
        <v>-0.1</v>
      </c>
      <c r="G23" s="65">
        <v>290</v>
      </c>
      <c r="H23" s="39">
        <v>261</v>
      </c>
      <c r="I23" s="62"/>
      <c r="J23" s="62"/>
      <c r="K23" s="65"/>
      <c r="L23" s="64"/>
      <c r="M23" s="135"/>
      <c r="N23" s="136"/>
    </row>
    <row r="24" spans="1:14" ht="12.75">
      <c r="A24" s="37" t="s">
        <v>41</v>
      </c>
      <c r="B24" s="149">
        <v>0.5303030303030303</v>
      </c>
      <c r="C24" s="157">
        <v>13.2</v>
      </c>
      <c r="D24" s="39">
        <v>20.2</v>
      </c>
      <c r="E24" s="37" t="s">
        <v>26</v>
      </c>
      <c r="F24" s="149">
        <v>-0.09259259259259259</v>
      </c>
      <c r="G24" s="65">
        <v>27</v>
      </c>
      <c r="H24" s="39">
        <v>24.5</v>
      </c>
      <c r="I24" s="62"/>
      <c r="J24" s="62"/>
      <c r="K24" s="65"/>
      <c r="L24" s="64"/>
      <c r="M24" s="135"/>
      <c r="N24" s="136"/>
    </row>
    <row r="25" spans="1:14" ht="12.75">
      <c r="A25" s="37" t="s">
        <v>40</v>
      </c>
      <c r="B25" s="149">
        <v>0.46875</v>
      </c>
      <c r="C25" s="65">
        <v>1.6</v>
      </c>
      <c r="D25" s="39">
        <v>2.35</v>
      </c>
      <c r="E25" s="37" t="s">
        <v>35</v>
      </c>
      <c r="F25" s="149">
        <v>-0.029671897289586285</v>
      </c>
      <c r="G25" s="65">
        <v>35.05</v>
      </c>
      <c r="H25" s="39">
        <v>34.01</v>
      </c>
      <c r="I25" s="62"/>
      <c r="J25" s="62"/>
      <c r="K25" s="65"/>
      <c r="L25" s="64"/>
      <c r="M25" s="135"/>
      <c r="N25" s="136"/>
    </row>
    <row r="26" spans="1:14" ht="12.75">
      <c r="A26" s="37" t="s">
        <v>54</v>
      </c>
      <c r="B26" s="149">
        <v>0.40070921985815616</v>
      </c>
      <c r="C26" s="65">
        <v>2.82</v>
      </c>
      <c r="D26" s="39">
        <v>3.95</v>
      </c>
      <c r="E26" s="37" t="s">
        <v>37</v>
      </c>
      <c r="F26" s="149">
        <v>-0.017699115044247787</v>
      </c>
      <c r="G26" s="65">
        <v>565</v>
      </c>
      <c r="H26" s="39">
        <v>555</v>
      </c>
      <c r="I26" s="62"/>
      <c r="J26" s="62"/>
      <c r="K26" s="65"/>
      <c r="L26" s="64"/>
      <c r="M26" s="135"/>
      <c r="N26" s="136"/>
    </row>
    <row r="27" spans="1:14" ht="12.75">
      <c r="A27" s="37" t="s">
        <v>46</v>
      </c>
      <c r="B27" s="149">
        <v>0.2723004694835681</v>
      </c>
      <c r="C27" s="65">
        <v>10.65</v>
      </c>
      <c r="D27" s="39">
        <v>13.55</v>
      </c>
      <c r="E27" s="37" t="s">
        <v>42</v>
      </c>
      <c r="F27" s="149">
        <v>-0.004357298474945441</v>
      </c>
      <c r="G27" s="65">
        <v>22.95</v>
      </c>
      <c r="H27" s="39">
        <v>22.85</v>
      </c>
      <c r="I27" s="62"/>
      <c r="J27" s="62"/>
      <c r="K27" s="65"/>
      <c r="L27" s="64"/>
      <c r="M27" s="135"/>
      <c r="N27" s="136"/>
    </row>
    <row r="28" spans="1:14" ht="12.75">
      <c r="A28" s="37" t="s">
        <v>43</v>
      </c>
      <c r="B28" s="149">
        <v>0.2721780604133545</v>
      </c>
      <c r="C28" s="65">
        <v>31.45</v>
      </c>
      <c r="D28" s="39">
        <v>40.01</v>
      </c>
      <c r="E28" s="37"/>
      <c r="F28" s="149"/>
      <c r="G28" s="65"/>
      <c r="H28" s="39"/>
      <c r="I28" s="62"/>
      <c r="J28" s="62"/>
      <c r="K28" s="65"/>
      <c r="L28" s="64"/>
      <c r="M28" s="135"/>
      <c r="N28" s="136"/>
    </row>
    <row r="29" spans="1:14" ht="12.75">
      <c r="A29" s="37" t="s">
        <v>51</v>
      </c>
      <c r="B29" s="149">
        <v>0.21495327102803746</v>
      </c>
      <c r="C29" s="65">
        <v>21.4</v>
      </c>
      <c r="D29" s="39">
        <v>26</v>
      </c>
      <c r="E29" s="37"/>
      <c r="F29" s="149"/>
      <c r="G29" s="65"/>
      <c r="H29" s="39"/>
      <c r="I29" s="62"/>
      <c r="J29" s="62"/>
      <c r="K29" s="65"/>
      <c r="L29" s="64"/>
      <c r="M29" s="135"/>
      <c r="N29" s="136"/>
    </row>
    <row r="30" spans="1:14" ht="13.5" thickBot="1">
      <c r="A30" s="158" t="s">
        <v>18</v>
      </c>
      <c r="B30" s="159">
        <v>0.1956521739130435</v>
      </c>
      <c r="C30" s="160">
        <v>69</v>
      </c>
      <c r="D30" s="161">
        <v>82.5</v>
      </c>
      <c r="E30" s="162"/>
      <c r="F30" s="159"/>
      <c r="G30" s="163"/>
      <c r="H30" s="164"/>
      <c r="I30" s="62"/>
      <c r="J30" s="62"/>
      <c r="K30" s="65"/>
      <c r="L30" s="64"/>
      <c r="M30" s="135"/>
      <c r="N30" s="136"/>
    </row>
    <row r="31" spans="1:14" ht="12.75">
      <c r="A31" s="5" t="s">
        <v>75</v>
      </c>
      <c r="B31" s="6"/>
      <c r="C31" s="6"/>
      <c r="D31" s="6"/>
      <c r="E31" s="6"/>
      <c r="F31" s="6"/>
      <c r="G31" s="6"/>
      <c r="H31" s="7"/>
      <c r="K31" s="150"/>
      <c r="L31" s="150"/>
      <c r="M31" s="137"/>
      <c r="N31" s="137"/>
    </row>
    <row r="32" spans="1:14" ht="12.75">
      <c r="A32" s="37" t="s">
        <v>41</v>
      </c>
      <c r="B32" s="149">
        <v>2.079268292682927</v>
      </c>
      <c r="C32" s="65">
        <v>6.56</v>
      </c>
      <c r="D32" s="39">
        <v>20.2</v>
      </c>
      <c r="E32" s="37" t="s">
        <v>23</v>
      </c>
      <c r="F32" s="149">
        <v>-0.675</v>
      </c>
      <c r="G32" s="65">
        <v>0.8</v>
      </c>
      <c r="H32" s="39">
        <v>0.26</v>
      </c>
      <c r="I32" s="62"/>
      <c r="J32" s="62"/>
      <c r="K32" s="65"/>
      <c r="L32" s="64"/>
      <c r="M32" s="135"/>
      <c r="N32" s="136"/>
    </row>
    <row r="33" spans="1:14" ht="12.75">
      <c r="A33" s="37" t="s">
        <v>47</v>
      </c>
      <c r="B33" s="149">
        <v>2</v>
      </c>
      <c r="C33" s="65">
        <v>2</v>
      </c>
      <c r="D33" s="39">
        <v>6</v>
      </c>
      <c r="E33" s="37" t="s">
        <v>29</v>
      </c>
      <c r="F33" s="149">
        <v>-0.43575418994413406</v>
      </c>
      <c r="G33" s="65">
        <v>8.95</v>
      </c>
      <c r="H33" s="39">
        <v>5.05</v>
      </c>
      <c r="I33" s="62"/>
      <c r="J33" s="62"/>
      <c r="K33" s="65"/>
      <c r="L33" s="64"/>
      <c r="M33" s="135"/>
      <c r="N33" s="136"/>
    </row>
    <row r="34" spans="1:14" ht="12.75">
      <c r="A34" s="37" t="s">
        <v>20</v>
      </c>
      <c r="B34" s="149">
        <v>1.236842105263158</v>
      </c>
      <c r="C34" s="65">
        <v>1.9</v>
      </c>
      <c r="D34" s="39">
        <v>4.25</v>
      </c>
      <c r="E34" s="37" t="s">
        <v>16</v>
      </c>
      <c r="F34" s="149">
        <v>-0.35442220787604906</v>
      </c>
      <c r="G34" s="65">
        <v>15.49</v>
      </c>
      <c r="H34" s="39">
        <v>10</v>
      </c>
      <c r="I34" s="88"/>
      <c r="J34" s="88"/>
      <c r="K34" s="65"/>
      <c r="L34" s="64"/>
      <c r="M34" s="135"/>
      <c r="N34" s="136"/>
    </row>
    <row r="35" spans="1:14" ht="12.75">
      <c r="A35" s="37" t="s">
        <v>37</v>
      </c>
      <c r="B35" s="149">
        <v>1.0555555555555556</v>
      </c>
      <c r="C35" s="65">
        <v>270</v>
      </c>
      <c r="D35" s="39">
        <v>555</v>
      </c>
      <c r="E35" s="37" t="s">
        <v>15</v>
      </c>
      <c r="F35" s="149">
        <v>-0.2156862745098039</v>
      </c>
      <c r="G35" s="65">
        <v>1.02</v>
      </c>
      <c r="H35" s="39">
        <v>0.8</v>
      </c>
      <c r="I35" s="62"/>
      <c r="J35" s="62"/>
      <c r="K35" s="65"/>
      <c r="L35" s="64"/>
      <c r="M35" s="135"/>
      <c r="N35" s="136"/>
    </row>
    <row r="36" spans="1:14" ht="12.75">
      <c r="A36" s="37" t="s">
        <v>28</v>
      </c>
      <c r="B36" s="149">
        <v>1.0263157894736843</v>
      </c>
      <c r="C36" s="65">
        <v>1.9</v>
      </c>
      <c r="D36" s="39">
        <v>3.85</v>
      </c>
      <c r="E36" s="37" t="s">
        <v>19</v>
      </c>
      <c r="F36" s="149">
        <v>-0.1666666666666666</v>
      </c>
      <c r="G36" s="65">
        <v>0.06</v>
      </c>
      <c r="H36" s="39">
        <v>0.05</v>
      </c>
      <c r="I36" s="62"/>
      <c r="J36" s="62"/>
      <c r="K36" s="65"/>
      <c r="L36" s="64"/>
      <c r="M36" s="135"/>
      <c r="N36" s="136"/>
    </row>
    <row r="37" spans="1:14" ht="12.75">
      <c r="A37" s="37" t="s">
        <v>50</v>
      </c>
      <c r="B37" s="149">
        <v>1</v>
      </c>
      <c r="C37" s="65">
        <v>40</v>
      </c>
      <c r="D37" s="39">
        <v>80</v>
      </c>
      <c r="E37" s="37" t="s">
        <v>53</v>
      </c>
      <c r="F37" s="149">
        <v>-0.11428571428571428</v>
      </c>
      <c r="G37" s="65">
        <v>17.5</v>
      </c>
      <c r="H37" s="39">
        <v>15.5</v>
      </c>
      <c r="I37" s="62"/>
      <c r="J37" s="62"/>
      <c r="K37" s="65"/>
      <c r="L37" s="64"/>
      <c r="M37" s="135"/>
      <c r="N37" s="136"/>
    </row>
    <row r="38" spans="1:14" ht="12.75">
      <c r="A38" s="37" t="s">
        <v>54</v>
      </c>
      <c r="B38" s="149">
        <v>0.8720379146919434</v>
      </c>
      <c r="C38" s="65">
        <v>2.11</v>
      </c>
      <c r="D38" s="39">
        <v>3.95</v>
      </c>
      <c r="E38" s="37" t="s">
        <v>14</v>
      </c>
      <c r="F38" s="149">
        <v>-0.10904255319148928</v>
      </c>
      <c r="G38" s="65">
        <v>3.76</v>
      </c>
      <c r="H38" s="39">
        <v>3.35</v>
      </c>
      <c r="I38" s="62"/>
      <c r="J38" s="62"/>
      <c r="K38" s="65"/>
      <c r="L38" s="64"/>
      <c r="M38" s="135"/>
      <c r="N38" s="136"/>
    </row>
    <row r="39" spans="1:14" ht="12.75">
      <c r="A39" s="37" t="s">
        <v>39</v>
      </c>
      <c r="B39" s="149">
        <v>0.7437722419928826</v>
      </c>
      <c r="C39" s="65">
        <v>2.81</v>
      </c>
      <c r="D39" s="39">
        <v>4.9</v>
      </c>
      <c r="E39" s="37" t="s">
        <v>35</v>
      </c>
      <c r="F39" s="149">
        <v>-0.08353543519267048</v>
      </c>
      <c r="G39" s="65">
        <v>37.11</v>
      </c>
      <c r="H39" s="39">
        <v>34.01</v>
      </c>
      <c r="I39" s="62"/>
      <c r="J39" s="63"/>
      <c r="K39" s="65"/>
      <c r="L39" s="64"/>
      <c r="M39" s="135"/>
      <c r="N39" s="136"/>
    </row>
    <row r="40" spans="1:14" ht="12.75">
      <c r="A40" s="37" t="s">
        <v>18</v>
      </c>
      <c r="B40" s="149">
        <v>0.5865384615384616</v>
      </c>
      <c r="C40" s="65">
        <v>52</v>
      </c>
      <c r="D40" s="39">
        <v>82.5</v>
      </c>
      <c r="E40" s="37" t="s">
        <v>48</v>
      </c>
      <c r="F40" s="149">
        <v>-0.060975609756097456</v>
      </c>
      <c r="G40" s="65">
        <v>4.1</v>
      </c>
      <c r="H40" s="39">
        <v>3.85</v>
      </c>
      <c r="I40" s="62"/>
      <c r="J40" s="62"/>
      <c r="K40" s="65"/>
      <c r="L40" s="64"/>
      <c r="M40" s="135"/>
      <c r="N40" s="136"/>
    </row>
    <row r="41" spans="1:14" ht="13.5" thickBot="1">
      <c r="A41" s="162" t="s">
        <v>30</v>
      </c>
      <c r="B41" s="159">
        <v>0.4166666666666667</v>
      </c>
      <c r="C41" s="160">
        <v>60</v>
      </c>
      <c r="D41" s="164">
        <v>85</v>
      </c>
      <c r="E41" s="162" t="s">
        <v>21</v>
      </c>
      <c r="F41" s="159">
        <v>-0.04906808672499046</v>
      </c>
      <c r="G41" s="160">
        <v>26.29</v>
      </c>
      <c r="H41" s="164">
        <v>25</v>
      </c>
      <c r="I41" s="62"/>
      <c r="J41" s="62"/>
      <c r="K41" s="65"/>
      <c r="L41" s="64"/>
      <c r="M41" s="135"/>
      <c r="N41" s="136"/>
    </row>
    <row r="42" spans="2:14" ht="12.75">
      <c r="B42" s="4"/>
      <c r="I42" s="62"/>
      <c r="J42" s="62"/>
      <c r="K42" s="65"/>
      <c r="L42" s="64"/>
      <c r="M42" s="135"/>
      <c r="N42" s="136"/>
    </row>
    <row r="43" spans="1:11" ht="12.75">
      <c r="A43" s="166" t="s">
        <v>90</v>
      </c>
      <c r="B43" s="167"/>
      <c r="C43" s="166"/>
      <c r="D43" s="65" t="s">
        <v>13</v>
      </c>
      <c r="F43" s="65"/>
      <c r="G43" s="65"/>
      <c r="H43" s="65"/>
      <c r="I43" s="135"/>
      <c r="J43" s="135"/>
      <c r="K43" s="136"/>
    </row>
    <row r="44" spans="1:11" ht="12.75">
      <c r="A44" s="168" t="s">
        <v>91</v>
      </c>
      <c r="B44" s="168"/>
      <c r="C44" s="168"/>
      <c r="D44" s="168"/>
      <c r="E44" s="168"/>
      <c r="F44" s="168"/>
      <c r="G44" s="168"/>
      <c r="H44" s="168"/>
      <c r="I44" s="135"/>
      <c r="J44" s="135"/>
      <c r="K44" s="136"/>
    </row>
    <row r="45" spans="1:11" ht="12.75">
      <c r="A45" s="168" t="s">
        <v>92</v>
      </c>
      <c r="B45" s="168"/>
      <c r="C45" s="168"/>
      <c r="D45" s="168"/>
      <c r="E45" s="168"/>
      <c r="F45" s="168"/>
      <c r="G45" s="168"/>
      <c r="H45" s="168"/>
      <c r="I45" s="135"/>
      <c r="J45" s="135"/>
      <c r="K45" s="136"/>
    </row>
    <row r="46" spans="1:11" ht="12.75">
      <c r="A46" s="168" t="s">
        <v>93</v>
      </c>
      <c r="B46" s="168"/>
      <c r="C46" s="168"/>
      <c r="D46" s="168"/>
      <c r="E46" s="168"/>
      <c r="F46" s="168"/>
      <c r="G46" s="168"/>
      <c r="H46" s="168"/>
      <c r="I46" s="135"/>
      <c r="J46" s="135"/>
      <c r="K46" s="136"/>
    </row>
    <row r="47" spans="2:11" ht="12.75">
      <c r="B47" s="4"/>
      <c r="I47" s="135"/>
      <c r="J47" s="135"/>
      <c r="K47" s="136"/>
    </row>
    <row r="48" spans="1:11" ht="12.75">
      <c r="A48" s="166"/>
      <c r="B48" s="167"/>
      <c r="C48" s="166"/>
      <c r="D48" s="65"/>
      <c r="E48" s="169"/>
      <c r="F48" s="65"/>
      <c r="G48" s="65"/>
      <c r="H48" s="65"/>
      <c r="I48" s="135"/>
      <c r="J48" s="135"/>
      <c r="K48" s="136"/>
    </row>
    <row r="49" ht="12.75">
      <c r="B49" s="4"/>
    </row>
    <row r="50" spans="2:8" ht="12.75">
      <c r="B50" s="167"/>
      <c r="C50" s="166"/>
      <c r="D50" s="65"/>
      <c r="E50" s="169"/>
      <c r="F50" s="65"/>
      <c r="G50" s="65"/>
      <c r="H50" s="65"/>
    </row>
    <row r="51" spans="1:8" ht="12.75">
      <c r="A51" s="166"/>
      <c r="B51" s="167"/>
      <c r="C51" s="166"/>
      <c r="D51" s="65"/>
      <c r="E51" s="169"/>
      <c r="F51" s="65"/>
      <c r="G51" s="65"/>
      <c r="H51" s="65"/>
    </row>
    <row r="52" spans="1:8" ht="12.75">
      <c r="A52" s="170"/>
      <c r="B52" s="171"/>
      <c r="C52" s="170"/>
      <c r="D52" s="172"/>
      <c r="E52" s="173"/>
      <c r="F52" s="172"/>
      <c r="G52" s="172"/>
      <c r="H52" s="172"/>
    </row>
  </sheetData>
  <mergeCells count="15">
    <mergeCell ref="A1:H1"/>
    <mergeCell ref="A2:H2"/>
    <mergeCell ref="A3:H3"/>
    <mergeCell ref="A4:A6"/>
    <mergeCell ref="B4:B6"/>
    <mergeCell ref="C4:D4"/>
    <mergeCell ref="E4:E6"/>
    <mergeCell ref="F4:F6"/>
    <mergeCell ref="G4:H4"/>
    <mergeCell ref="A46:H46"/>
    <mergeCell ref="A44:H44"/>
    <mergeCell ref="A45:H45"/>
    <mergeCell ref="A7:H7"/>
    <mergeCell ref="A19:H19"/>
    <mergeCell ref="A31:H31"/>
  </mergeCells>
  <printOptions horizontalCentered="1" verticalCentered="1"/>
  <pageMargins left="0.43" right="0.75" top="1" bottom="1" header="0.5" footer="0.5"/>
  <pageSetup fitToHeight="1" fitToWidth="1" horizontalDpi="300" verticalDpi="300" orientation="portrait" pageOrder="overThenDown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zoomScale="116" zoomScaleNormal="116" workbookViewId="0" topLeftCell="A24">
      <selection activeCell="L9" sqref="L9"/>
    </sheetView>
  </sheetViews>
  <sheetFormatPr defaultColWidth="19.00390625" defaultRowHeight="12.75"/>
  <cols>
    <col min="1" max="1" width="31.421875" style="290" bestFit="1" customWidth="1"/>
    <col min="2" max="2" width="12.8515625" style="178" bestFit="1" customWidth="1"/>
    <col min="3" max="3" width="14.57421875" style="217" bestFit="1" customWidth="1"/>
    <col min="4" max="4" width="18.7109375" style="178" bestFit="1" customWidth="1"/>
    <col min="5" max="5" width="11.28125" style="178" bestFit="1" customWidth="1"/>
    <col min="6" max="6" width="15.00390625" style="178" bestFit="1" customWidth="1"/>
    <col min="7" max="7" width="17.28125" style="217" bestFit="1" customWidth="1"/>
    <col min="8" max="8" width="15.57421875" style="232" bestFit="1" customWidth="1"/>
    <col min="9" max="9" width="11.7109375" style="231" bestFit="1" customWidth="1"/>
    <col min="10" max="16384" width="19.00390625" style="178" customWidth="1"/>
  </cols>
  <sheetData>
    <row r="1" spans="1:9" ht="11.25">
      <c r="A1" s="175" t="s">
        <v>94</v>
      </c>
      <c r="B1" s="176"/>
      <c r="C1" s="176"/>
      <c r="D1" s="176"/>
      <c r="E1" s="176"/>
      <c r="F1" s="176"/>
      <c r="G1" s="176"/>
      <c r="H1" s="176"/>
      <c r="I1" s="177"/>
    </row>
    <row r="2" spans="1:11" ht="12" thickBot="1">
      <c r="A2" s="179" t="s">
        <v>95</v>
      </c>
      <c r="B2" s="180"/>
      <c r="C2" s="180"/>
      <c r="D2" s="180"/>
      <c r="E2" s="180"/>
      <c r="F2" s="180"/>
      <c r="G2" s="180"/>
      <c r="H2" s="180"/>
      <c r="I2" s="181"/>
      <c r="J2" s="182"/>
      <c r="K2" s="182"/>
    </row>
    <row r="3" spans="1:10" ht="11.25">
      <c r="A3" s="183" t="s">
        <v>96</v>
      </c>
      <c r="B3" s="184" t="s">
        <v>97</v>
      </c>
      <c r="C3" s="185" t="s">
        <v>98</v>
      </c>
      <c r="D3" s="186" t="s">
        <v>99</v>
      </c>
      <c r="E3" s="187" t="s">
        <v>100</v>
      </c>
      <c r="F3" s="188" t="s">
        <v>97</v>
      </c>
      <c r="G3" s="189" t="s">
        <v>101</v>
      </c>
      <c r="H3" s="190" t="s">
        <v>102</v>
      </c>
      <c r="I3" s="191" t="s">
        <v>100</v>
      </c>
      <c r="J3" s="192"/>
    </row>
    <row r="4" spans="1:10" ht="12" thickBot="1">
      <c r="A4" s="183"/>
      <c r="B4" s="193" t="s">
        <v>103</v>
      </c>
      <c r="C4" s="194"/>
      <c r="D4" s="195"/>
      <c r="E4" s="193" t="s">
        <v>104</v>
      </c>
      <c r="F4" s="196" t="s">
        <v>103</v>
      </c>
      <c r="G4" s="197"/>
      <c r="H4" s="198"/>
      <c r="I4" s="196" t="s">
        <v>104</v>
      </c>
      <c r="J4" s="192"/>
    </row>
    <row r="5" spans="1:10" ht="11.25">
      <c r="A5" s="199" t="s">
        <v>105</v>
      </c>
      <c r="B5" s="200">
        <v>3246</v>
      </c>
      <c r="C5" s="201">
        <v>249175896</v>
      </c>
      <c r="D5" s="202">
        <v>3819789370.78</v>
      </c>
      <c r="E5" s="203">
        <v>108493.7</v>
      </c>
      <c r="F5" s="200">
        <v>4168</v>
      </c>
      <c r="G5" s="201">
        <v>134948547</v>
      </c>
      <c r="H5" s="202">
        <v>1490241663.76</v>
      </c>
      <c r="I5" s="203">
        <v>101718.82</v>
      </c>
      <c r="J5" s="192"/>
    </row>
    <row r="6" spans="1:10" ht="11.25">
      <c r="A6" s="204"/>
      <c r="B6" s="205"/>
      <c r="C6" s="206"/>
      <c r="D6" s="207"/>
      <c r="E6" s="208"/>
      <c r="F6" s="205"/>
      <c r="G6" s="206"/>
      <c r="H6" s="207"/>
      <c r="I6" s="208"/>
      <c r="J6" s="192"/>
    </row>
    <row r="7" spans="1:10" ht="11.25">
      <c r="A7" s="209" t="s">
        <v>106</v>
      </c>
      <c r="B7" s="210">
        <v>3343</v>
      </c>
      <c r="C7" s="211">
        <v>338339906</v>
      </c>
      <c r="D7" s="212">
        <v>3722836950.08</v>
      </c>
      <c r="E7" s="213">
        <v>108463.94</v>
      </c>
      <c r="F7" s="210">
        <v>4007</v>
      </c>
      <c r="G7" s="211">
        <v>161697903</v>
      </c>
      <c r="H7" s="212">
        <v>2055084341.39</v>
      </c>
      <c r="I7" s="213">
        <v>92949.46</v>
      </c>
      <c r="J7" s="192"/>
    </row>
    <row r="8" spans="1:10" ht="11.25">
      <c r="A8" s="204"/>
      <c r="B8" s="210"/>
      <c r="C8" s="211"/>
      <c r="D8" s="212"/>
      <c r="E8" s="213"/>
      <c r="F8" s="210"/>
      <c r="G8" s="211"/>
      <c r="H8" s="212"/>
      <c r="I8" s="213"/>
      <c r="J8" s="192"/>
    </row>
    <row r="9" spans="1:10" ht="11.25">
      <c r="A9" s="209" t="s">
        <v>107</v>
      </c>
      <c r="B9" s="210"/>
      <c r="C9" s="211"/>
      <c r="D9" s="212"/>
      <c r="E9" s="213"/>
      <c r="F9" s="210">
        <v>3352</v>
      </c>
      <c r="G9" s="211">
        <v>99380589</v>
      </c>
      <c r="H9" s="212">
        <v>1247093289.9</v>
      </c>
      <c r="I9" s="213">
        <v>90595.07</v>
      </c>
      <c r="J9" s="192"/>
    </row>
    <row r="10" spans="1:10" ht="11.25">
      <c r="A10" s="204"/>
      <c r="B10" s="210"/>
      <c r="C10" s="211"/>
      <c r="D10" s="212"/>
      <c r="E10" s="213"/>
      <c r="F10" s="210"/>
      <c r="G10" s="211"/>
      <c r="H10" s="212"/>
      <c r="I10" s="213"/>
      <c r="J10" s="192"/>
    </row>
    <row r="11" spans="1:10" ht="11.25">
      <c r="A11" s="214" t="s">
        <v>108</v>
      </c>
      <c r="B11" s="210"/>
      <c r="C11" s="211"/>
      <c r="D11" s="212"/>
      <c r="E11" s="213"/>
      <c r="F11" s="210">
        <v>2720</v>
      </c>
      <c r="G11" s="211">
        <v>76978702</v>
      </c>
      <c r="H11" s="212">
        <v>766200125.73</v>
      </c>
      <c r="I11" s="213">
        <v>91110.61</v>
      </c>
      <c r="J11" s="192"/>
    </row>
    <row r="12" spans="1:10" ht="11.25">
      <c r="A12" s="204"/>
      <c r="B12" s="210"/>
      <c r="C12" s="211"/>
      <c r="D12" s="212"/>
      <c r="E12" s="213"/>
      <c r="F12" s="210"/>
      <c r="G12" s="211"/>
      <c r="H12" s="212"/>
      <c r="I12" s="213"/>
      <c r="J12" s="192"/>
    </row>
    <row r="13" spans="1:10" ht="11.25">
      <c r="A13" s="209" t="s">
        <v>109</v>
      </c>
      <c r="B13" s="210"/>
      <c r="C13" s="211"/>
      <c r="D13" s="212"/>
      <c r="E13" s="213"/>
      <c r="F13" s="210">
        <v>3378</v>
      </c>
      <c r="G13" s="211">
        <v>77146241</v>
      </c>
      <c r="H13" s="212">
        <v>830821577.5</v>
      </c>
      <c r="I13" s="213">
        <v>90057.73</v>
      </c>
      <c r="J13" s="192"/>
    </row>
    <row r="14" spans="1:10" ht="11.25">
      <c r="A14" s="204"/>
      <c r="B14" s="210"/>
      <c r="C14" s="211"/>
      <c r="D14" s="212"/>
      <c r="E14" s="213"/>
      <c r="F14" s="210"/>
      <c r="G14" s="211"/>
      <c r="H14" s="212"/>
      <c r="I14" s="213"/>
      <c r="J14" s="192"/>
    </row>
    <row r="15" spans="1:10" ht="11.25">
      <c r="A15" s="209" t="s">
        <v>110</v>
      </c>
      <c r="B15" s="210"/>
      <c r="C15" s="211"/>
      <c r="D15" s="212"/>
      <c r="E15" s="213"/>
      <c r="F15" s="210">
        <v>3230</v>
      </c>
      <c r="G15" s="211">
        <v>184146334</v>
      </c>
      <c r="H15" s="212">
        <v>1109532505.58</v>
      </c>
      <c r="I15" s="213">
        <v>90069.92</v>
      </c>
      <c r="J15" s="192"/>
    </row>
    <row r="16" spans="1:10" ht="11.25">
      <c r="A16" s="204"/>
      <c r="B16" s="210"/>
      <c r="C16" s="211"/>
      <c r="D16" s="212"/>
      <c r="E16" s="213"/>
      <c r="F16" s="210"/>
      <c r="G16" s="211"/>
      <c r="H16" s="212"/>
      <c r="I16" s="213"/>
      <c r="J16" s="192"/>
    </row>
    <row r="17" spans="1:10" ht="11.25">
      <c r="A17" s="209" t="s">
        <v>111</v>
      </c>
      <c r="B17" s="210"/>
      <c r="C17" s="211"/>
      <c r="D17" s="212"/>
      <c r="E17" s="213"/>
      <c r="F17" s="210">
        <v>3054</v>
      </c>
      <c r="G17" s="211">
        <v>579078354</v>
      </c>
      <c r="H17" s="212">
        <v>2019006684.1</v>
      </c>
      <c r="I17" s="213">
        <v>92021.84</v>
      </c>
      <c r="J17" s="192"/>
    </row>
    <row r="18" spans="1:10" ht="11.25">
      <c r="A18" s="204"/>
      <c r="B18" s="210"/>
      <c r="C18" s="211"/>
      <c r="D18" s="212"/>
      <c r="E18" s="213"/>
      <c r="F18" s="210"/>
      <c r="G18" s="211"/>
      <c r="H18" s="212"/>
      <c r="I18" s="213"/>
      <c r="J18" s="192"/>
    </row>
    <row r="19" spans="1:10" ht="11.25">
      <c r="A19" s="209" t="s">
        <v>112</v>
      </c>
      <c r="B19" s="210"/>
      <c r="C19" s="211"/>
      <c r="D19" s="212"/>
      <c r="E19" s="213"/>
      <c r="F19" s="210">
        <v>2794</v>
      </c>
      <c r="G19" s="211">
        <v>121679095</v>
      </c>
      <c r="H19" s="212">
        <v>1371428153.34</v>
      </c>
      <c r="I19" s="213">
        <v>94544.95</v>
      </c>
      <c r="J19" s="192"/>
    </row>
    <row r="20" spans="1:10" ht="11.25">
      <c r="A20" s="204"/>
      <c r="B20" s="210"/>
      <c r="C20" s="211"/>
      <c r="D20" s="212"/>
      <c r="E20" s="213"/>
      <c r="F20" s="210"/>
      <c r="G20" s="211"/>
      <c r="H20" s="212"/>
      <c r="I20" s="213"/>
      <c r="J20" s="192"/>
    </row>
    <row r="21" spans="1:10" ht="11.25">
      <c r="A21" s="209" t="s">
        <v>113</v>
      </c>
      <c r="B21" s="210"/>
      <c r="C21" s="211"/>
      <c r="D21" s="212"/>
      <c r="E21" s="213"/>
      <c r="F21" s="210">
        <v>2731</v>
      </c>
      <c r="G21" s="211">
        <v>183924111</v>
      </c>
      <c r="H21" s="212">
        <v>1622940023.03</v>
      </c>
      <c r="I21" s="213">
        <v>96299.8</v>
      </c>
      <c r="J21" s="192"/>
    </row>
    <row r="22" spans="1:10" ht="11.25">
      <c r="A22" s="204"/>
      <c r="B22" s="210"/>
      <c r="C22" s="211"/>
      <c r="D22" s="211"/>
      <c r="E22" s="213"/>
      <c r="F22" s="210"/>
      <c r="G22" s="211"/>
      <c r="H22" s="211"/>
      <c r="I22" s="213"/>
      <c r="J22" s="192"/>
    </row>
    <row r="23" spans="1:10" ht="11.25">
      <c r="A23" s="209" t="s">
        <v>114</v>
      </c>
      <c r="B23" s="210"/>
      <c r="C23" s="211"/>
      <c r="D23" s="215"/>
      <c r="E23" s="213"/>
      <c r="F23" s="210">
        <v>3434</v>
      </c>
      <c r="G23" s="211">
        <v>126153102</v>
      </c>
      <c r="H23" s="215">
        <v>2139365458.89</v>
      </c>
      <c r="I23" s="213">
        <v>99579.19</v>
      </c>
      <c r="J23" s="192"/>
    </row>
    <row r="24" spans="1:10" ht="11.25">
      <c r="A24" s="204"/>
      <c r="B24" s="216"/>
      <c r="F24" s="218"/>
      <c r="H24" s="178"/>
      <c r="I24" s="178"/>
      <c r="J24" s="192"/>
    </row>
    <row r="25" spans="1:10" ht="11.25">
      <c r="A25" s="209" t="s">
        <v>115</v>
      </c>
      <c r="B25" s="210"/>
      <c r="C25" s="211"/>
      <c r="D25" s="212"/>
      <c r="E25" s="213"/>
      <c r="F25" s="210">
        <v>3166</v>
      </c>
      <c r="G25" s="211">
        <v>336596608</v>
      </c>
      <c r="H25" s="212">
        <v>9166230531.42</v>
      </c>
      <c r="I25" s="213">
        <v>103429.33</v>
      </c>
      <c r="J25" s="192"/>
    </row>
    <row r="26" spans="1:10" ht="11.25">
      <c r="A26" s="204"/>
      <c r="B26" s="210"/>
      <c r="C26" s="211"/>
      <c r="D26" s="211"/>
      <c r="E26" s="213"/>
      <c r="F26" s="210"/>
      <c r="G26" s="211"/>
      <c r="H26" s="211"/>
      <c r="I26" s="213"/>
      <c r="J26" s="192"/>
    </row>
    <row r="27" spans="1:10" ht="12" thickBot="1">
      <c r="A27" s="209" t="s">
        <v>116</v>
      </c>
      <c r="B27" s="210"/>
      <c r="C27" s="211"/>
      <c r="D27" s="212"/>
      <c r="E27" s="213"/>
      <c r="F27" s="210">
        <v>2562</v>
      </c>
      <c r="G27" s="211">
        <v>172647092</v>
      </c>
      <c r="H27" s="212">
        <v>2126255993.04</v>
      </c>
      <c r="I27" s="213">
        <v>107968</v>
      </c>
      <c r="J27" s="192"/>
    </row>
    <row r="28" spans="1:10" ht="11.25">
      <c r="A28" s="219" t="s">
        <v>117</v>
      </c>
      <c r="B28" s="220">
        <f>SUM(B5:B27)</f>
        <v>6589</v>
      </c>
      <c r="C28" s="221">
        <f>SUM(C5:C27)</f>
        <v>587515802</v>
      </c>
      <c r="D28" s="222">
        <f>SUM(D5:D27)</f>
        <v>7542626320.860001</v>
      </c>
      <c r="E28" s="223"/>
      <c r="F28" s="224">
        <f>SUM(F5:F27)</f>
        <v>38596</v>
      </c>
      <c r="G28" s="221">
        <f>SUM(G5:G27)</f>
        <v>2254376678</v>
      </c>
      <c r="H28" s="225">
        <f>SUM(H5:H27)</f>
        <v>25944200347.68</v>
      </c>
      <c r="I28" s="223"/>
      <c r="J28" s="192"/>
    </row>
    <row r="29" spans="1:10" ht="11.25" hidden="1">
      <c r="A29" s="226" t="s">
        <v>118</v>
      </c>
      <c r="B29" s="227">
        <f>(B28-F28)/F28</f>
        <v>-0.829282827235983</v>
      </c>
      <c r="C29" s="228">
        <f>(C28-G28)/G28</f>
        <v>-0.7393888041277901</v>
      </c>
      <c r="D29" s="229">
        <f>(D28-H28)/H28</f>
        <v>-0.7092750510795958</v>
      </c>
      <c r="E29" s="230">
        <f>(E27-I27)/I27</f>
        <v>-1</v>
      </c>
      <c r="F29" s="231"/>
      <c r="G29" s="232"/>
      <c r="I29" s="233"/>
      <c r="J29" s="192"/>
    </row>
    <row r="30" spans="1:10" ht="11.25">
      <c r="A30" s="234" t="s">
        <v>119</v>
      </c>
      <c r="B30" s="235">
        <f>(B7-F7)/F7</f>
        <v>-0.16571000748689793</v>
      </c>
      <c r="C30" s="235">
        <f>(C7-G7)/G7</f>
        <v>1.0924198751049976</v>
      </c>
      <c r="D30" s="235">
        <f>(D7-H7)/H7</f>
        <v>0.81152514040469</v>
      </c>
      <c r="E30" s="236">
        <f>(E7-I7)/I7</f>
        <v>0.16691307297535665</v>
      </c>
      <c r="F30" s="231"/>
      <c r="G30" s="232"/>
      <c r="I30" s="233"/>
      <c r="J30" s="192"/>
    </row>
    <row r="31" spans="1:10" ht="11.25">
      <c r="A31" s="234" t="s">
        <v>120</v>
      </c>
      <c r="B31" s="235">
        <f>(SUM(B5:B27)-SUM(F5:F27))/SUM(F5:F27)</f>
        <v>-0.829282827235983</v>
      </c>
      <c r="C31" s="235">
        <f>(SUM(C5:C27)-SUM(G5:G27))/SUM(G5:G27)</f>
        <v>-0.7393888041277901</v>
      </c>
      <c r="D31" s="235">
        <f>(SUM(D5:D27)-SUM(H5:H27))/SUM(H5:H27)</f>
        <v>-0.7092750510795958</v>
      </c>
      <c r="E31" s="236">
        <f>(E7-I27)/I27</f>
        <v>0.00459339804386487</v>
      </c>
      <c r="F31" s="231"/>
      <c r="G31" s="232"/>
      <c r="I31" s="233"/>
      <c r="J31" s="192"/>
    </row>
    <row r="32" spans="1:10" ht="11.25">
      <c r="A32" s="226" t="s">
        <v>121</v>
      </c>
      <c r="B32" s="237">
        <f>B28/D67</f>
        <v>156.88095238095238</v>
      </c>
      <c r="C32" s="232"/>
      <c r="D32" s="228"/>
      <c r="E32" s="233"/>
      <c r="F32" s="238">
        <v>199</v>
      </c>
      <c r="G32" s="232"/>
      <c r="I32" s="233"/>
      <c r="J32" s="192"/>
    </row>
    <row r="33" spans="1:10" ht="12" thickBot="1">
      <c r="A33" s="239" t="s">
        <v>122</v>
      </c>
      <c r="B33" s="240"/>
      <c r="C33" s="241">
        <f>C28/D67</f>
        <v>13988471.476190476</v>
      </c>
      <c r="D33" s="242">
        <f>D28/D67</f>
        <v>179586340.97285715</v>
      </c>
      <c r="E33" s="243"/>
      <c r="F33" s="244"/>
      <c r="G33" s="241">
        <v>7235279</v>
      </c>
      <c r="H33" s="245">
        <v>86471366</v>
      </c>
      <c r="I33" s="243"/>
      <c r="J33" s="192"/>
    </row>
    <row r="34" spans="1:10" ht="12.75">
      <c r="A34" s="176" t="s">
        <v>123</v>
      </c>
      <c r="B34" s="122"/>
      <c r="C34" s="122"/>
      <c r="D34" s="122"/>
      <c r="E34" s="122"/>
      <c r="F34" s="122"/>
      <c r="G34" s="122"/>
      <c r="H34" s="246"/>
      <c r="I34" s="246"/>
      <c r="J34" s="192"/>
    </row>
    <row r="35" spans="1:10" ht="11.25">
      <c r="A35" s="247"/>
      <c r="B35" s="248" t="s">
        <v>124</v>
      </c>
      <c r="C35" s="249" t="s">
        <v>98</v>
      </c>
      <c r="D35" s="250" t="s">
        <v>99</v>
      </c>
      <c r="E35" s="251" t="s">
        <v>124</v>
      </c>
      <c r="F35" s="250" t="s">
        <v>125</v>
      </c>
      <c r="G35" s="252" t="s">
        <v>102</v>
      </c>
      <c r="H35" s="253"/>
      <c r="J35" s="192"/>
    </row>
    <row r="36" spans="1:10" ht="12" thickBot="1">
      <c r="A36" s="247" t="s">
        <v>96</v>
      </c>
      <c r="B36" s="248" t="s">
        <v>103</v>
      </c>
      <c r="C36" s="254" t="s">
        <v>126</v>
      </c>
      <c r="D36" s="255" t="s">
        <v>127</v>
      </c>
      <c r="E36" s="248" t="s">
        <v>128</v>
      </c>
      <c r="F36" s="256"/>
      <c r="G36" s="252" t="s">
        <v>129</v>
      </c>
      <c r="H36" s="257"/>
      <c r="J36" s="192"/>
    </row>
    <row r="37" spans="1:10" ht="11.25">
      <c r="A37" s="258" t="s">
        <v>105</v>
      </c>
      <c r="B37" s="259">
        <v>4</v>
      </c>
      <c r="C37" s="260">
        <v>282392</v>
      </c>
      <c r="D37" s="261">
        <v>224970.89</v>
      </c>
      <c r="E37" s="206">
        <v>4</v>
      </c>
      <c r="F37" s="206">
        <v>114857917</v>
      </c>
      <c r="G37" s="262">
        <v>958186465.48</v>
      </c>
      <c r="H37" s="231"/>
      <c r="J37" s="192"/>
    </row>
    <row r="38" spans="1:10" ht="11.25">
      <c r="A38" s="263"/>
      <c r="B38" s="210"/>
      <c r="C38" s="211"/>
      <c r="D38" s="262"/>
      <c r="E38" s="211"/>
      <c r="F38" s="211"/>
      <c r="G38" s="262"/>
      <c r="H38" s="231"/>
      <c r="J38" s="192"/>
    </row>
    <row r="39" spans="1:10" ht="11.25">
      <c r="A39" s="258" t="s">
        <v>106</v>
      </c>
      <c r="B39" s="210">
        <v>1</v>
      </c>
      <c r="C39" s="211">
        <v>2156054</v>
      </c>
      <c r="D39" s="262">
        <v>948663760</v>
      </c>
      <c r="E39" s="211">
        <v>1</v>
      </c>
      <c r="F39" s="211">
        <v>316350</v>
      </c>
      <c r="G39" s="262">
        <v>341658</v>
      </c>
      <c r="H39" s="231"/>
      <c r="J39" s="192"/>
    </row>
    <row r="40" spans="1:10" ht="11.25">
      <c r="A40" s="263"/>
      <c r="B40" s="210"/>
      <c r="C40" s="211"/>
      <c r="D40" s="262"/>
      <c r="E40" s="211"/>
      <c r="F40" s="211"/>
      <c r="G40" s="262"/>
      <c r="H40" s="231"/>
      <c r="J40" s="192"/>
    </row>
    <row r="41" spans="1:10" ht="11.25">
      <c r="A41" s="258" t="s">
        <v>107</v>
      </c>
      <c r="B41" s="210"/>
      <c r="C41" s="211"/>
      <c r="D41" s="262"/>
      <c r="E41" s="211">
        <v>6</v>
      </c>
      <c r="F41" s="211">
        <v>44883886</v>
      </c>
      <c r="G41" s="262">
        <v>1911656931.14</v>
      </c>
      <c r="H41" s="231"/>
      <c r="J41" s="192"/>
    </row>
    <row r="42" spans="1:10" ht="11.25">
      <c r="A42" s="263"/>
      <c r="B42" s="210"/>
      <c r="C42" s="211"/>
      <c r="D42" s="262"/>
      <c r="E42" s="211"/>
      <c r="F42" s="211"/>
      <c r="G42" s="262"/>
      <c r="H42" s="231"/>
      <c r="J42" s="192"/>
    </row>
    <row r="43" spans="1:10" ht="11.25">
      <c r="A43" s="264" t="s">
        <v>108</v>
      </c>
      <c r="B43" s="210"/>
      <c r="C43" s="211"/>
      <c r="D43" s="262"/>
      <c r="E43" s="211">
        <v>1</v>
      </c>
      <c r="F43" s="211">
        <v>15096</v>
      </c>
      <c r="G43" s="262">
        <v>14039.28</v>
      </c>
      <c r="H43" s="231"/>
      <c r="J43" s="192"/>
    </row>
    <row r="44" spans="1:10" ht="11.25">
      <c r="A44" s="263"/>
      <c r="B44" s="210"/>
      <c r="C44" s="211"/>
      <c r="D44" s="262"/>
      <c r="E44" s="211"/>
      <c r="F44" s="211"/>
      <c r="G44" s="262"/>
      <c r="H44" s="231"/>
      <c r="J44" s="192"/>
    </row>
    <row r="45" spans="1:10" ht="11.25">
      <c r="A45" s="258" t="s">
        <v>109</v>
      </c>
      <c r="B45" s="265"/>
      <c r="C45" s="211"/>
      <c r="D45" s="262"/>
      <c r="E45" s="266">
        <v>2</v>
      </c>
      <c r="F45" s="211">
        <v>13782326</v>
      </c>
      <c r="G45" s="262">
        <v>55119325.1</v>
      </c>
      <c r="H45" s="231"/>
      <c r="J45" s="192"/>
    </row>
    <row r="46" spans="1:10" ht="11.25">
      <c r="A46" s="263"/>
      <c r="B46" s="210"/>
      <c r="C46" s="211"/>
      <c r="D46" s="262"/>
      <c r="E46" s="211"/>
      <c r="F46" s="211"/>
      <c r="G46" s="262"/>
      <c r="H46" s="231"/>
      <c r="J46" s="192"/>
    </row>
    <row r="47" spans="1:10" ht="11.25">
      <c r="A47" s="258" t="s">
        <v>110</v>
      </c>
      <c r="B47" s="210"/>
      <c r="C47" s="211"/>
      <c r="D47" s="262"/>
      <c r="E47" s="211">
        <v>2</v>
      </c>
      <c r="F47" s="211">
        <v>312784</v>
      </c>
      <c r="G47" s="262">
        <v>295868.03</v>
      </c>
      <c r="H47" s="231"/>
      <c r="J47" s="192"/>
    </row>
    <row r="48" spans="1:10" ht="11.25">
      <c r="A48" s="263"/>
      <c r="B48" s="210"/>
      <c r="C48" s="211"/>
      <c r="D48" s="262"/>
      <c r="E48" s="211"/>
      <c r="F48" s="211"/>
      <c r="G48" s="262"/>
      <c r="H48" s="231"/>
      <c r="J48" s="192"/>
    </row>
    <row r="49" spans="1:10" ht="11.25">
      <c r="A49" s="258" t="s">
        <v>111</v>
      </c>
      <c r="B49" s="210"/>
      <c r="C49" s="211"/>
      <c r="D49" s="262"/>
      <c r="E49" s="211">
        <v>0</v>
      </c>
      <c r="F49" s="211">
        <v>0</v>
      </c>
      <c r="G49" s="262">
        <v>0</v>
      </c>
      <c r="H49" s="231"/>
      <c r="J49" s="192"/>
    </row>
    <row r="50" spans="1:10" ht="11.25">
      <c r="A50" s="263"/>
      <c r="B50" s="210"/>
      <c r="C50" s="211"/>
      <c r="D50" s="262"/>
      <c r="E50" s="211"/>
      <c r="F50" s="211"/>
      <c r="G50" s="262"/>
      <c r="H50" s="231"/>
      <c r="J50" s="192"/>
    </row>
    <row r="51" spans="1:10" ht="11.25">
      <c r="A51" s="258" t="s">
        <v>112</v>
      </c>
      <c r="B51" s="210"/>
      <c r="C51" s="211"/>
      <c r="D51" s="262"/>
      <c r="E51" s="211">
        <v>0</v>
      </c>
      <c r="F51" s="211">
        <v>0</v>
      </c>
      <c r="G51" s="262">
        <v>0</v>
      </c>
      <c r="H51" s="231"/>
      <c r="J51" s="192"/>
    </row>
    <row r="52" spans="1:10" ht="11.25">
      <c r="A52" s="263"/>
      <c r="B52" s="210"/>
      <c r="C52" s="211"/>
      <c r="D52" s="262"/>
      <c r="E52" s="211"/>
      <c r="F52" s="211"/>
      <c r="G52" s="262"/>
      <c r="H52" s="231"/>
      <c r="J52" s="192"/>
    </row>
    <row r="53" spans="1:10" ht="11.25">
      <c r="A53" s="258" t="s">
        <v>113</v>
      </c>
      <c r="B53" s="210"/>
      <c r="C53" s="211"/>
      <c r="D53" s="262"/>
      <c r="E53" s="211">
        <v>0</v>
      </c>
      <c r="F53" s="211">
        <v>0</v>
      </c>
      <c r="G53" s="262">
        <v>0</v>
      </c>
      <c r="H53" s="231"/>
      <c r="J53" s="192"/>
    </row>
    <row r="54" spans="1:10" ht="11.25">
      <c r="A54" s="263"/>
      <c r="B54" s="210"/>
      <c r="C54" s="211"/>
      <c r="D54" s="262"/>
      <c r="E54" s="211"/>
      <c r="F54" s="211"/>
      <c r="G54" s="262"/>
      <c r="H54" s="231"/>
      <c r="J54" s="192"/>
    </row>
    <row r="55" spans="1:10" ht="11.25">
      <c r="A55" s="258" t="s">
        <v>114</v>
      </c>
      <c r="B55" s="210"/>
      <c r="C55" s="211"/>
      <c r="D55" s="262"/>
      <c r="E55" s="211">
        <v>1</v>
      </c>
      <c r="F55" s="211">
        <v>475</v>
      </c>
      <c r="G55" s="262">
        <v>4170</v>
      </c>
      <c r="H55" s="231"/>
      <c r="J55" s="192"/>
    </row>
    <row r="56" spans="1:10" ht="11.25">
      <c r="A56" s="263"/>
      <c r="B56" s="210"/>
      <c r="C56" s="211"/>
      <c r="D56" s="262"/>
      <c r="E56" s="211"/>
      <c r="F56" s="211"/>
      <c r="G56" s="262"/>
      <c r="H56" s="231"/>
      <c r="J56" s="192"/>
    </row>
    <row r="57" spans="1:10" ht="11.25">
      <c r="A57" s="258" t="s">
        <v>115</v>
      </c>
      <c r="B57" s="210"/>
      <c r="C57" s="211"/>
      <c r="D57" s="262"/>
      <c r="E57" s="211">
        <v>0</v>
      </c>
      <c r="F57" s="211">
        <v>0</v>
      </c>
      <c r="G57" s="262">
        <v>0</v>
      </c>
      <c r="H57" s="231"/>
      <c r="J57" s="192"/>
    </row>
    <row r="58" spans="1:10" ht="11.25">
      <c r="A58" s="263"/>
      <c r="B58" s="216"/>
      <c r="C58" s="211"/>
      <c r="D58" s="267"/>
      <c r="E58" s="192"/>
      <c r="F58" s="211"/>
      <c r="G58" s="267"/>
      <c r="H58" s="231"/>
      <c r="J58" s="192"/>
    </row>
    <row r="59" spans="1:10" ht="11.25">
      <c r="A59" s="258" t="s">
        <v>116</v>
      </c>
      <c r="B59" s="210"/>
      <c r="C59" s="211"/>
      <c r="D59" s="262"/>
      <c r="E59" s="211">
        <v>8</v>
      </c>
      <c r="F59" s="211">
        <v>4942129</v>
      </c>
      <c r="G59" s="262">
        <v>177605865.8</v>
      </c>
      <c r="H59" s="231"/>
      <c r="J59" s="192"/>
    </row>
    <row r="60" spans="1:10" ht="12" thickBot="1">
      <c r="A60" s="258"/>
      <c r="B60" s="210"/>
      <c r="C60" s="211"/>
      <c r="D60" s="262"/>
      <c r="E60" s="211"/>
      <c r="F60" s="211"/>
      <c r="G60" s="268"/>
      <c r="H60" s="231"/>
      <c r="J60" s="192"/>
    </row>
    <row r="61" spans="1:7" s="231" customFormat="1" ht="11.25">
      <c r="A61" s="269" t="s">
        <v>130</v>
      </c>
      <c r="B61" s="270">
        <f aca="true" t="shared" si="0" ref="B61:G61">SUM(B37:B59)</f>
        <v>5</v>
      </c>
      <c r="C61" s="221">
        <f t="shared" si="0"/>
        <v>2438446</v>
      </c>
      <c r="D61" s="271">
        <f t="shared" si="0"/>
        <v>948888730.89</v>
      </c>
      <c r="E61" s="272">
        <f t="shared" si="0"/>
        <v>25</v>
      </c>
      <c r="F61" s="221">
        <f t="shared" si="0"/>
        <v>179110963</v>
      </c>
      <c r="G61" s="273">
        <f t="shared" si="0"/>
        <v>3103224322.8300004</v>
      </c>
    </row>
    <row r="62" spans="1:7" s="231" customFormat="1" ht="11.25">
      <c r="A62" s="274" t="s">
        <v>131</v>
      </c>
      <c r="B62" s="275">
        <f aca="true" t="shared" si="1" ref="B62:G62">B61/B65</f>
        <v>0.0007582650894752805</v>
      </c>
      <c r="C62" s="276">
        <f t="shared" si="1"/>
        <v>0.004133279840371621</v>
      </c>
      <c r="D62" s="277">
        <f t="shared" si="1"/>
        <v>0.11174551597767529</v>
      </c>
      <c r="E62" s="276">
        <f t="shared" si="1"/>
        <v>0.0006473162269231765</v>
      </c>
      <c r="F62" s="276">
        <f t="shared" si="1"/>
        <v>0.07360257762656951</v>
      </c>
      <c r="G62" s="277">
        <f t="shared" si="1"/>
        <v>0.10683302764463337</v>
      </c>
    </row>
    <row r="63" spans="1:7" s="231" customFormat="1" ht="12" thickBot="1">
      <c r="A63" s="278" t="s">
        <v>132</v>
      </c>
      <c r="B63" s="279">
        <f>(SUM(B37:B39)-SUM(E37:E39))/SUM(E37:E39)</f>
        <v>0</v>
      </c>
      <c r="C63" s="279">
        <f>(SUM(C37:C39)-SUM(F37:F39))/SUM(F37:F39)</f>
        <v>-0.9788282047412553</v>
      </c>
      <c r="D63" s="279">
        <f>(SUM(D37:D39)-SUM(G37:G39))/SUM(G37:G39)</f>
        <v>-0.010056452548312906</v>
      </c>
      <c r="E63" s="244"/>
      <c r="F63" s="280"/>
      <c r="G63" s="281"/>
    </row>
    <row r="64" spans="1:7" s="231" customFormat="1" ht="11.25">
      <c r="A64" s="282"/>
      <c r="B64" s="276"/>
      <c r="C64" s="276"/>
      <c r="D64" s="276"/>
      <c r="F64" s="232"/>
      <c r="G64" s="232"/>
    </row>
    <row r="65" spans="1:9" s="231" customFormat="1" ht="12" thickBot="1">
      <c r="A65" s="283" t="s">
        <v>133</v>
      </c>
      <c r="B65" s="284">
        <f>B61+B28</f>
        <v>6594</v>
      </c>
      <c r="C65" s="284">
        <f>C28+C61</f>
        <v>589954248</v>
      </c>
      <c r="D65" s="285">
        <f>D28+D61</f>
        <v>8491515051.750001</v>
      </c>
      <c r="E65" s="284">
        <f>E61+F28</f>
        <v>38621</v>
      </c>
      <c r="F65" s="284">
        <f>G28+F61</f>
        <v>2433487641</v>
      </c>
      <c r="G65" s="285">
        <f>H28+G61</f>
        <v>29047424670.510002</v>
      </c>
      <c r="I65" s="286"/>
    </row>
    <row r="66" spans="1:7" s="231" customFormat="1" ht="12" thickTop="1">
      <c r="A66" s="282" t="s">
        <v>132</v>
      </c>
      <c r="B66" s="276">
        <f>(SUM(B5:B7,B37:B39)-SUM(F5:F7,E37:E39))/SUM(F5:F7,E37:E39)</f>
        <v>-0.1938875305623472</v>
      </c>
      <c r="C66" s="276">
        <f>(SUM(C5:C7,C37:C39)-SUM(G5:G7,F37:F39))/SUM(G5:G7,F37:F39)</f>
        <v>0.4325511652197915</v>
      </c>
      <c r="D66" s="276">
        <f>(SUM(D5:D7,D37:D39)-SUM(H5:H7,G37:G39))/SUM(H5:H7,G37:G39)</f>
        <v>0.8853885603823903</v>
      </c>
      <c r="F66" s="232"/>
      <c r="G66" s="232"/>
    </row>
    <row r="67" spans="1:7" s="231" customFormat="1" ht="11.25">
      <c r="A67" s="287" t="s">
        <v>134</v>
      </c>
      <c r="C67" s="228"/>
      <c r="D67" s="288">
        <f>22+20</f>
        <v>42</v>
      </c>
      <c r="F67" s="232"/>
      <c r="G67" s="232"/>
    </row>
    <row r="68" spans="1:7" s="231" customFormat="1" ht="11.25">
      <c r="A68" s="287" t="s">
        <v>135</v>
      </c>
      <c r="C68" s="228"/>
      <c r="D68" s="288">
        <v>250</v>
      </c>
      <c r="F68" s="232"/>
      <c r="G68" s="232"/>
    </row>
    <row r="71" ht="11.25">
      <c r="A71" s="289"/>
    </row>
    <row r="74" ht="11.25">
      <c r="H74" s="231"/>
    </row>
    <row r="75" ht="11.25">
      <c r="H75" s="231"/>
    </row>
  </sheetData>
  <mergeCells count="13">
    <mergeCell ref="A34:G34"/>
    <mergeCell ref="A2:I2"/>
    <mergeCell ref="A1:I1"/>
    <mergeCell ref="A3:A4"/>
    <mergeCell ref="C3:C4"/>
    <mergeCell ref="D3:D4"/>
    <mergeCell ref="G3:G4"/>
    <mergeCell ref="H3:H4"/>
    <mergeCell ref="A35:A36"/>
    <mergeCell ref="C35:C36"/>
    <mergeCell ref="D35:D36"/>
    <mergeCell ref="G35:G36"/>
    <mergeCell ref="F35:F36"/>
  </mergeCells>
  <printOptions horizontalCentered="1" verticalCentered="1"/>
  <pageMargins left="0.5" right="0.5" top="1" bottom="1" header="0.5" footer="0.5"/>
  <pageSetup fitToHeight="0" fitToWidth="1" horizontalDpi="300" verticalDpi="300" orientation="landscape" pageOrder="overThenDown" scale="87" r:id="rId1"/>
  <rowBreaks count="1" manualBreakCount="1">
    <brk id="3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Jamaica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riccalya.robb</dc:creator>
  <cp:keywords/>
  <dc:description/>
  <cp:lastModifiedBy>riccalya.robb</cp:lastModifiedBy>
  <dcterms:created xsi:type="dcterms:W3CDTF">2008-03-03T18:37:19Z</dcterms:created>
  <dcterms:modified xsi:type="dcterms:W3CDTF">2008-03-03T18:38:00Z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