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2"/>
  </bookViews>
  <sheets>
    <sheet name="Price Comparison" sheetId="1" r:id="rId1"/>
    <sheet name="winners &amp; losers" sheetId="2" r:id="rId2"/>
    <sheet name="mkt2007 vs 2006" sheetId="3" r:id="rId3"/>
  </sheets>
  <definedNames>
    <definedName name="_xlnm.Print_Area" localSheetId="2">'mkt2007 vs 2006'!$A$1:$I$68</definedName>
    <definedName name="Z_9A1D5FD1_33D0_11D3_80C6_000629376EB2_.wvu.PrintArea" localSheetId="2" hidden="1">'mkt2007 vs 2006'!$A$1:$I$68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'mkt2007 vs 2006'!$29:$29</definedName>
  </definedNames>
  <calcPr fullCalcOnLoad="1"/>
</workbook>
</file>

<file path=xl/sharedStrings.xml><?xml version="1.0" encoding="utf-8"?>
<sst xmlns="http://schemas.openxmlformats.org/spreadsheetml/2006/main" count="269" uniqueCount="138">
  <si>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</si>
  <si>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</si>
  <si>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</si>
  <si>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</si>
  <si>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</si>
  <si>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</si>
  <si>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</si>
  <si>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</si>
  <si>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</si>
  <si>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</si>
  <si>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</si>
  <si>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</si>
  <si>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</si>
  <si>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</si>
  <si>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</si>
  <si>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</si>
  <si>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</si>
  <si>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</si>
  <si>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</si>
  <si>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</si>
  <si>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</si>
  <si>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</si>
  <si>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</si>
  <si>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</si>
  <si>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</si>
  <si>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</si>
  <si>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</si>
  <si>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</si>
  <si>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</si>
  <si>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</si>
  <si>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</si>
  <si>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</si>
  <si>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</si>
  <si>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</si>
  <si>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</si>
  <si>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</si>
  <si>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</si>
  <si>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</si>
  <si>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</si>
  <si>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</si>
  <si>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Month-End</t>
  </si>
  <si>
    <t>Desnoes &amp; Geddes</t>
  </si>
  <si>
    <t>Gleaner Company</t>
  </si>
  <si>
    <t>Seprod</t>
  </si>
  <si>
    <t>s</t>
  </si>
  <si>
    <t>Market. Capitalisation as at:-</t>
  </si>
  <si>
    <t>Carreras Group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</si>
  <si>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</si>
  <si>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</si>
  <si>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</si>
  <si>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</si>
  <si>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</si>
  <si>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</si>
  <si>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</si>
  <si>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</si>
  <si>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</si>
  <si>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</si>
  <si>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</si>
  <si>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</si>
  <si>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</si>
  <si>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</si>
  <si>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</si>
  <si>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Cable &amp; Wireless (Jamaica)</t>
  </si>
  <si>
    <t>Mobay Ice Company</t>
  </si>
  <si>
    <t>Palace Amusement</t>
  </si>
  <si>
    <t>Pegasus Hotel</t>
  </si>
  <si>
    <t>Salada Foods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</si>
  <si>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</si>
  <si>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</si>
  <si>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</si>
  <si>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</si>
  <si>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</si>
  <si>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</si>
  <si>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</si>
  <si>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</si>
  <si>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</si>
  <si>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</si>
  <si>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</si>
  <si>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</si>
  <si>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</si>
  <si>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</si>
  <si>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</si>
  <si>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</si>
  <si>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</si>
  <si>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</si>
  <si>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</si>
  <si>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</si>
  <si>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</si>
  <si>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</si>
  <si>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</si>
  <si>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</si>
  <si>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</si>
  <si>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</si>
  <si>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</si>
  <si>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</si>
  <si>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</si>
  <si>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</si>
  <si>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</si>
  <si>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</si>
  <si>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</si>
  <si>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</si>
  <si>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</si>
  <si>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</si>
  <si>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</si>
  <si>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</si>
  <si>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</si>
  <si>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</si>
  <si>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</si>
  <si>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</si>
  <si>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</si>
  <si>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</si>
  <si>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</si>
  <si>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</si>
  <si>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</si>
  <si>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</si>
  <si>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ORDINARY TRANSACTION</t>
  </si>
  <si>
    <t>TOP TEN WINNERS &amp; LOSERS</t>
  </si>
  <si>
    <t>Mayberry Investments Limited</t>
  </si>
  <si>
    <t>Year Over Year (Month - Month Comparison)</t>
  </si>
  <si>
    <t>Comparative Year-to-Date</t>
  </si>
  <si>
    <t>Volume 2006</t>
  </si>
  <si>
    <t>Value 2006</t>
  </si>
  <si>
    <t>Supreme Ventures</t>
  </si>
  <si>
    <t>Pulse Investments</t>
  </si>
  <si>
    <t>First Jamaica Investments</t>
  </si>
  <si>
    <t>GraceKennedy Limited</t>
  </si>
  <si>
    <t>Year-to-Date compares current month with December 2006</t>
  </si>
  <si>
    <t xml:space="preserve">Number of trading days (2006) </t>
  </si>
  <si>
    <t>Monthly Trading Statistics (2007 vs 2006)</t>
  </si>
  <si>
    <t xml:space="preserve"> Volume 2006</t>
  </si>
  <si>
    <t>Volume 2007</t>
  </si>
  <si>
    <t>Value 2007</t>
  </si>
  <si>
    <t>Scotia Group Jamaica</t>
  </si>
  <si>
    <t>* no trading on August 20, 2007</t>
  </si>
  <si>
    <t>(OCTOBER 31, 2007)</t>
  </si>
  <si>
    <t>13:24:3</t>
  </si>
  <si>
    <t>11:27:1</t>
  </si>
  <si>
    <t>20:18:1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</si>
</sst>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10"/>
      <name val="Times New Roman"/>
      <family val="1"/>
    </font>
    <font>
      <b/>
      <sz val="6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8" xfId="0" applyFont="1" applyFill="1" applyBorder="1" applyAlignment="1" applyProtection="1" quotePrefix="1">
      <alignment horizontal="left"/>
      <protection/>
    </xf>
    <xf numFmtId="2" fontId="6" fillId="0" borderId="9" xfId="0" applyFont="1" applyFill="1" applyBorder="1" applyAlignment="1" quotePrefix="1">
      <alignment horizontal="left"/>
    </xf>
    <xf numFmtId="2" fontId="6" fillId="0" borderId="10" xfId="0" applyFont="1" applyFill="1" applyBorder="1" applyAlignment="1" applyProtection="1">
      <alignment horizontal="right"/>
      <protection/>
    </xf>
    <xf numFmtId="2" fontId="6" fillId="0" borderId="10" xfId="0" applyFont="1" applyFill="1" applyBorder="1" applyAlignment="1">
      <alignment horizontal="right"/>
    </xf>
    <xf numFmtId="2" fontId="8" fillId="0" borderId="10" xfId="0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0" fontId="6" fillId="0" borderId="10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1" xfId="0" applyFont="1" applyFill="1" applyBorder="1" applyAlignment="1" applyProtection="1" quotePrefix="1">
      <alignment horizontal="left"/>
      <protection/>
    </xf>
    <xf numFmtId="2" fontId="6" fillId="0" borderId="12" xfId="0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>
      <alignment horizontal="right"/>
    </xf>
    <xf numFmtId="1" fontId="6" fillId="0" borderId="12" xfId="0" applyNumberFormat="1" applyFont="1" applyFill="1" applyBorder="1" applyAlignment="1" quotePrefix="1">
      <alignment horizontal="right"/>
    </xf>
    <xf numFmtId="2" fontId="6" fillId="0" borderId="12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9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1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9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8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2" fontId="6" fillId="0" borderId="11" xfId="0" applyFont="1" applyFill="1" applyBorder="1" applyAlignment="1">
      <alignment/>
    </xf>
    <xf numFmtId="2" fontId="6" fillId="0" borderId="12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9" xfId="0" applyFont="1" applyFill="1" applyBorder="1" applyAlignment="1" applyProtection="1" quotePrefix="1">
      <alignment horizontal="left"/>
      <protection/>
    </xf>
    <xf numFmtId="3" fontId="6" fillId="0" borderId="10" xfId="0" applyNumberFormat="1" applyFont="1" applyFill="1" applyBorder="1" applyAlignment="1">
      <alignment horizontal="center"/>
    </xf>
    <xf numFmtId="39" fontId="8" fillId="0" borderId="10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10" fontId="8" fillId="0" borderId="12" xfId="21" applyNumberFormat="1" applyFont="1" applyFill="1" applyBorder="1" applyAlignment="1">
      <alignment/>
    </xf>
    <xf numFmtId="39" fontId="8" fillId="0" borderId="12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8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2" fontId="8" fillId="0" borderId="11" xfId="0" applyFont="1" applyFill="1" applyBorder="1" applyAlignment="1">
      <alignment/>
    </xf>
    <xf numFmtId="188" fontId="8" fillId="0" borderId="12" xfId="0" applyNumberFormat="1" applyFont="1" applyFill="1" applyBorder="1" applyAlignment="1" applyProtection="1">
      <alignment horizontal="right"/>
      <protection/>
    </xf>
    <xf numFmtId="2" fontId="8" fillId="0" borderId="12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2" xfId="21" applyNumberFormat="1" applyFont="1" applyFill="1" applyBorder="1" applyAlignment="1" applyProtection="1">
      <alignment/>
      <protection/>
    </xf>
    <xf numFmtId="2" fontId="8" fillId="0" borderId="11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3" xfId="0" applyFont="1" applyFill="1" applyBorder="1" applyAlignment="1" applyProtection="1">
      <alignment horizontal="center" vertical="center"/>
      <protection/>
    </xf>
    <xf numFmtId="2" fontId="14" fillId="2" borderId="13" xfId="0" applyFont="1" applyFill="1" applyBorder="1" applyAlignment="1">
      <alignment horizontal="center" vertical="center"/>
    </xf>
    <xf numFmtId="2" fontId="14" fillId="2" borderId="14" xfId="0" applyFont="1" applyFill="1" applyBorder="1" applyAlignment="1" applyProtection="1">
      <alignment horizontal="center" vertical="center"/>
      <protection/>
    </xf>
    <xf numFmtId="2" fontId="14" fillId="2" borderId="14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3" fillId="0" borderId="9" xfId="0" applyFont="1" applyBorder="1" applyAlignment="1" applyProtection="1">
      <alignment horizontal="left"/>
      <protection/>
    </xf>
    <xf numFmtId="3" fontId="13" fillId="0" borderId="9" xfId="0" applyNumberFormat="1" applyFont="1" applyBorder="1" applyAlignment="1" applyProtection="1">
      <alignment horizontal="right"/>
      <protection/>
    </xf>
    <xf numFmtId="3" fontId="13" fillId="0" borderId="10" xfId="0" applyNumberFormat="1" applyFont="1" applyBorder="1" applyAlignment="1" applyProtection="1">
      <alignment horizontal="right"/>
      <protection/>
    </xf>
    <xf numFmtId="7" fontId="13" fillId="0" borderId="10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8" xfId="0" applyFont="1" applyBorder="1" applyAlignment="1">
      <alignment horizontal="left"/>
    </xf>
    <xf numFmtId="3" fontId="13" fillId="0" borderId="8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8" xfId="0" applyFont="1" applyBorder="1" applyAlignment="1" applyProtection="1" quotePrefix="1">
      <alignment horizontal="left"/>
      <protection/>
    </xf>
    <xf numFmtId="2" fontId="12" fillId="3" borderId="17" xfId="0" applyFont="1" applyFill="1" applyBorder="1" applyAlignment="1">
      <alignment/>
    </xf>
    <xf numFmtId="37" fontId="12" fillId="3" borderId="17" xfId="0" applyNumberFormat="1" applyFont="1" applyFill="1" applyBorder="1" applyAlignment="1" applyProtection="1">
      <alignment/>
      <protection/>
    </xf>
    <xf numFmtId="3" fontId="12" fillId="3" borderId="18" xfId="0" applyNumberFormat="1" applyFont="1" applyFill="1" applyBorder="1" applyAlignment="1" applyProtection="1">
      <alignment/>
      <protection/>
    </xf>
    <xf numFmtId="37" fontId="12" fillId="3" borderId="18" xfId="0" applyNumberFormat="1" applyFont="1" applyFill="1" applyBorder="1" applyAlignment="1" applyProtection="1">
      <alignment/>
      <protection/>
    </xf>
    <xf numFmtId="3" fontId="12" fillId="3" borderId="19" xfId="0" applyNumberFormat="1" applyFont="1" applyFill="1" applyBorder="1" applyAlignment="1" applyProtection="1">
      <alignment/>
      <protection/>
    </xf>
    <xf numFmtId="39" fontId="12" fillId="3" borderId="19" xfId="0" applyNumberFormat="1" applyFont="1" applyFill="1" applyBorder="1" applyAlignment="1" applyProtection="1">
      <alignment/>
      <protection/>
    </xf>
    <xf numFmtId="2" fontId="12" fillId="0" borderId="8" xfId="0" applyFont="1" applyFill="1" applyBorder="1" applyAlignment="1" applyProtection="1" quotePrefix="1">
      <alignment horizontal="left"/>
      <protection/>
    </xf>
    <xf numFmtId="10" fontId="13" fillId="0" borderId="8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8" xfId="0" applyFont="1" applyFill="1" applyBorder="1" applyAlignment="1">
      <alignment/>
    </xf>
    <xf numFmtId="10" fontId="13" fillId="0" borderId="8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8" xfId="0" applyNumberFormat="1" applyFont="1" applyFill="1" applyBorder="1" applyAlignment="1" applyProtection="1">
      <alignment/>
      <protection/>
    </xf>
    <xf numFmtId="2" fontId="12" fillId="0" borderId="11" xfId="0" applyFont="1" applyFill="1" applyBorder="1" applyAlignment="1" applyProtection="1" quotePrefix="1">
      <alignment horizontal="left"/>
      <protection/>
    </xf>
    <xf numFmtId="2" fontId="13" fillId="0" borderId="11" xfId="0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2" fontId="13" fillId="0" borderId="12" xfId="0" applyFont="1" applyFill="1" applyBorder="1" applyAlignment="1">
      <alignment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8" xfId="0" applyFont="1" applyBorder="1" applyAlignment="1" applyProtection="1">
      <alignment horizontal="left"/>
      <protection/>
    </xf>
    <xf numFmtId="3" fontId="13" fillId="0" borderId="9" xfId="0" applyNumberFormat="1" applyFont="1" applyBorder="1" applyAlignment="1" applyProtection="1">
      <alignment/>
      <protection/>
    </xf>
    <xf numFmtId="3" fontId="13" fillId="0" borderId="10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8" xfId="0" applyFont="1" applyBorder="1" applyAlignment="1">
      <alignment horizontal="left"/>
    </xf>
    <xf numFmtId="2" fontId="12" fillId="0" borderId="8" xfId="0" applyFont="1" applyBorder="1" applyAlignment="1" applyProtection="1" quotePrefix="1">
      <alignment horizontal="left"/>
      <protection/>
    </xf>
    <xf numFmtId="1" fontId="13" fillId="0" borderId="8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8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7" xfId="0" applyFont="1" applyFill="1" applyBorder="1" applyAlignment="1" applyProtection="1" quotePrefix="1">
      <alignment horizontal="left"/>
      <protection/>
    </xf>
    <xf numFmtId="1" fontId="12" fillId="3" borderId="17" xfId="0" applyNumberFormat="1" applyFont="1" applyFill="1" applyBorder="1" applyAlignment="1">
      <alignment/>
    </xf>
    <xf numFmtId="8" fontId="12" fillId="3" borderId="19" xfId="0" applyNumberFormat="1" applyFont="1" applyFill="1" applyBorder="1" applyAlignment="1" applyProtection="1">
      <alignment/>
      <protection/>
    </xf>
    <xf numFmtId="1" fontId="12" fillId="3" borderId="18" xfId="0" applyNumberFormat="1" applyFont="1" applyFill="1" applyBorder="1" applyAlignment="1">
      <alignment/>
    </xf>
    <xf numFmtId="2" fontId="12" fillId="0" borderId="8" xfId="0" applyFont="1" applyFill="1" applyBorder="1" applyAlignment="1" applyProtection="1">
      <alignment horizontal="left"/>
      <protection/>
    </xf>
    <xf numFmtId="10" fontId="12" fillId="0" borderId="8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1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0" xfId="0" applyFont="1" applyFill="1" applyBorder="1" applyAlignment="1" quotePrefix="1">
      <alignment horizontal="left"/>
    </xf>
    <xf numFmtId="3" fontId="12" fillId="3" borderId="20" xfId="0" applyNumberFormat="1" applyFont="1" applyFill="1" applyBorder="1" applyAlignment="1">
      <alignment/>
    </xf>
    <xf numFmtId="180" fontId="12" fillId="3" borderId="20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1" xfId="0" applyFont="1" applyFill="1" applyBorder="1" applyAlignment="1" applyProtection="1">
      <alignment horizontal="center"/>
      <protection/>
    </xf>
    <xf numFmtId="2" fontId="12" fillId="0" borderId="10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2" xfId="0" applyFont="1" applyFill="1" applyBorder="1" applyAlignment="1" applyProtection="1">
      <alignment horizontal="center"/>
      <protection/>
    </xf>
    <xf numFmtId="7" fontId="12" fillId="3" borderId="18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2" xfId="0" applyNumberFormat="1" applyFont="1" applyFill="1" applyBorder="1" applyAlignment="1" applyProtection="1">
      <alignment/>
      <protection/>
    </xf>
    <xf numFmtId="190" fontId="15" fillId="0" borderId="1" xfId="0" applyNumberFormat="1" applyFont="1" applyFill="1" applyBorder="1" applyAlignment="1">
      <alignment/>
    </xf>
    <xf numFmtId="2" fontId="8" fillId="0" borderId="3" xfId="0" applyNumberFormat="1" applyFont="1" applyFill="1" applyBorder="1" applyAlignment="1" quotePrefix="1">
      <alignment/>
    </xf>
    <xf numFmtId="2" fontId="8" fillId="0" borderId="1" xfId="0" applyNumberFormat="1" applyFont="1" applyFill="1" applyBorder="1" applyAlignment="1" quotePrefix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 applyProtection="1">
      <alignment horizontal="right"/>
      <protection/>
    </xf>
    <xf numFmtId="188" fontId="8" fillId="0" borderId="0" xfId="0" applyNumberFormat="1" applyFont="1" applyFill="1" applyBorder="1" applyAlignment="1">
      <alignment/>
    </xf>
    <xf numFmtId="39" fontId="12" fillId="3" borderId="18" xfId="0" applyNumberFormat="1" applyFont="1" applyFill="1" applyBorder="1" applyAlignment="1" applyProtection="1">
      <alignment/>
      <protection/>
    </xf>
    <xf numFmtId="10" fontId="12" fillId="0" borderId="11" xfId="0" applyNumberFormat="1" applyFont="1" applyFill="1" applyBorder="1" applyAlignment="1">
      <alignment horizontal="right"/>
    </xf>
    <xf numFmtId="8" fontId="8" fillId="0" borderId="12" xfId="17" applyNumberFormat="1" applyFont="1" applyFill="1" applyBorder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180" fontId="13" fillId="0" borderId="12" xfId="0" applyNumberFormat="1" applyFont="1" applyFill="1" applyBorder="1" applyAlignment="1" applyProtection="1">
      <alignment/>
      <protection/>
    </xf>
    <xf numFmtId="2" fontId="16" fillId="0" borderId="0" xfId="0" applyFont="1" applyAlignment="1">
      <alignment/>
    </xf>
    <xf numFmtId="2" fontId="6" fillId="0" borderId="8" xfId="0" applyFont="1" applyFill="1" applyBorder="1" applyAlignment="1" applyProtection="1">
      <alignment horizontal="center" vertical="center"/>
      <protection/>
    </xf>
    <xf numFmtId="2" fontId="6" fillId="0" borderId="11" xfId="0" applyFont="1" applyFill="1" applyBorder="1" applyAlignment="1" applyProtection="1">
      <alignment horizontal="center" vertical="center"/>
      <protection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7" fillId="2" borderId="9" xfId="0" applyFont="1" applyFill="1" applyBorder="1" applyAlignment="1">
      <alignment horizontal="center"/>
    </xf>
    <xf numFmtId="2" fontId="7" fillId="2" borderId="23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6" fillId="0" borderId="10" xfId="0" applyFont="1" applyFill="1" applyBorder="1" applyAlignment="1">
      <alignment horizontal="center"/>
    </xf>
    <xf numFmtId="8" fontId="8" fillId="0" borderId="12" xfId="0" applyNumberFormat="1" applyFont="1" applyFill="1" applyBorder="1" applyAlignment="1">
      <alignment horizontal="center"/>
    </xf>
    <xf numFmtId="2" fontId="6" fillId="0" borderId="24" xfId="0" applyFont="1" applyFill="1" applyBorder="1" applyAlignment="1" quotePrefix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7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11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9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9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8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9" xfId="0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/>
      <protection/>
    </xf>
    <xf numFmtId="1" fontId="6" fillId="0" borderId="25" xfId="0" applyNumberFormat="1" applyFont="1" applyFill="1" applyBorder="1" applyAlignment="1" applyProtection="1" quotePrefix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1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9" fillId="0" borderId="9" xfId="0" applyFont="1" applyFill="1" applyBorder="1" applyAlignment="1">
      <alignment horizontal="center"/>
    </xf>
    <xf numFmtId="2" fontId="0" fillId="0" borderId="10" xfId="0" applyBorder="1" applyAlignment="1">
      <alignment/>
    </xf>
    <xf numFmtId="2" fontId="0" fillId="0" borderId="2" xfId="0" applyBorder="1" applyAlignment="1">
      <alignment/>
    </xf>
    <xf numFmtId="2" fontId="9" fillId="0" borderId="8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29" xfId="0" applyFont="1" applyFill="1" applyBorder="1" applyAlignment="1">
      <alignment horizontal="center"/>
    </xf>
    <xf numFmtId="2" fontId="0" fillId="0" borderId="21" xfId="0" applyBorder="1" applyAlignment="1">
      <alignment/>
    </xf>
    <xf numFmtId="2" fontId="0" fillId="0" borderId="22" xfId="0" applyBorder="1" applyAlignment="1">
      <alignment/>
    </xf>
    <xf numFmtId="2" fontId="7" fillId="2" borderId="8" xfId="0" applyFont="1" applyFill="1" applyBorder="1" applyAlignment="1" applyProtection="1">
      <alignment horizontal="center" vertical="center"/>
      <protection/>
    </xf>
    <xf numFmtId="2" fontId="7" fillId="2" borderId="29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1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14" fillId="2" borderId="8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3" fillId="0" borderId="0" xfId="0" applyFont="1" applyAlignment="1">
      <alignment horizontal="center" vertical="center"/>
    </xf>
    <xf numFmtId="2" fontId="12" fillId="0" borderId="10" xfId="0" applyFont="1" applyBorder="1" applyAlignment="1" applyProtection="1">
      <alignment horizontal="center"/>
      <protection/>
    </xf>
    <xf numFmtId="2" fontId="12" fillId="0" borderId="32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9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5" xfId="0" applyFont="1" applyFill="1" applyBorder="1" applyAlignment="1" applyProtection="1">
      <alignment horizontal="center" vertical="center"/>
      <protection/>
    </xf>
    <xf numFmtId="3" fontId="14" fillId="2" borderId="36" xfId="0" applyNumberFormat="1" applyFont="1" applyFill="1" applyBorder="1" applyAlignment="1" applyProtection="1">
      <alignment horizontal="center" vertical="center"/>
      <protection/>
    </xf>
    <xf numFmtId="3" fontId="14" fillId="2" borderId="36" xfId="0" applyNumberFormat="1" applyFont="1" applyFill="1" applyBorder="1" applyAlignment="1" applyProtection="1" quotePrefix="1">
      <alignment horizontal="center" vertical="center"/>
      <protection/>
    </xf>
    <xf numFmtId="2" fontId="14" fillId="2" borderId="37" xfId="0" applyFont="1" applyFill="1" applyBorder="1" applyAlignment="1" applyProtection="1">
      <alignment horizontal="center" vertical="center"/>
      <protection/>
    </xf>
    <xf numFmtId="2" fontId="14" fillId="2" borderId="37" xfId="0" applyFont="1" applyFill="1" applyBorder="1" applyAlignment="1" applyProtection="1" quotePrefix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05" zoomScaleNormal="105" workbookViewId="0" topLeftCell="A59">
      <selection activeCell="H45" sqref="H45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10.140625" style="2" bestFit="1" customWidth="1"/>
    <col min="7" max="7" width="10.57421875" style="2" bestFit="1" customWidth="1"/>
    <col min="8" max="8" width="8.57421875" style="2" bestFit="1" customWidth="1"/>
    <col min="9" max="9" width="7.57421875" style="2" customWidth="1"/>
    <col min="10" max="10" width="8.8515625" style="2" bestFit="1" customWidth="1"/>
    <col min="11" max="11" width="8.00390625" style="2" customWidth="1"/>
    <col min="12" max="12" width="8.8515625" style="2" bestFit="1" customWidth="1"/>
    <col min="13" max="16384" width="3.7109375" style="2" customWidth="1"/>
  </cols>
  <sheetData>
    <row r="1" spans="1:12" ht="12.75">
      <c r="A1" s="247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48"/>
    </row>
    <row r="2" spans="1:12" ht="13.5" thickBot="1">
      <c r="A2" s="249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ht="13.5" thickBot="1">
      <c r="A3" s="252"/>
      <c r="B3" s="5"/>
      <c r="C3" s="253"/>
      <c r="D3" s="254" t="s">
        <v>3</v>
      </c>
      <c r="E3" s="254"/>
      <c r="F3" s="255"/>
      <c r="G3" s="232"/>
      <c r="H3" s="233" t="s">
        <v>99</v>
      </c>
      <c r="I3" s="233"/>
      <c r="J3" s="233"/>
      <c r="K3" s="233"/>
      <c r="L3" s="234"/>
    </row>
    <row r="4" spans="1:12" ht="12.75">
      <c r="A4" s="223"/>
      <c r="B4" s="6"/>
      <c r="C4" s="7" t="s">
        <v>4</v>
      </c>
      <c r="D4" s="8" t="s">
        <v>95</v>
      </c>
      <c r="E4" s="4" t="s">
        <v>4</v>
      </c>
      <c r="F4" s="4" t="s">
        <v>4</v>
      </c>
      <c r="G4" s="226" t="s">
        <v>100</v>
      </c>
      <c r="H4" s="227" t="s">
        <v>69</v>
      </c>
      <c r="I4" s="228" t="s">
        <v>69</v>
      </c>
      <c r="J4" s="227"/>
      <c r="K4" s="228" t="s">
        <v>11</v>
      </c>
      <c r="L4" s="229" t="s">
        <v>11</v>
      </c>
    </row>
    <row r="5" spans="1:12" ht="12.75">
      <c r="A5" s="223"/>
      <c r="B5" s="6"/>
      <c r="C5" s="9" t="s">
        <v>5</v>
      </c>
      <c r="D5" s="10" t="s">
        <v>5</v>
      </c>
      <c r="E5" s="11" t="s">
        <v>5</v>
      </c>
      <c r="F5" s="11" t="s">
        <v>5</v>
      </c>
      <c r="G5" s="223" t="s">
        <v>6</v>
      </c>
      <c r="H5" s="225" t="s">
        <v>7</v>
      </c>
      <c r="I5" s="236" t="s">
        <v>6</v>
      </c>
      <c r="J5" s="225" t="s">
        <v>7</v>
      </c>
      <c r="K5" s="238" t="s">
        <v>6</v>
      </c>
      <c r="L5" s="256" t="s">
        <v>7</v>
      </c>
    </row>
    <row r="6" spans="1:12" ht="12.75">
      <c r="A6" s="223" t="s">
        <v>98</v>
      </c>
      <c r="B6" s="6"/>
      <c r="C6" s="12">
        <v>39021</v>
      </c>
      <c r="D6" s="13">
        <v>39080</v>
      </c>
      <c r="E6" s="14">
        <v>39353</v>
      </c>
      <c r="F6" s="14">
        <v>39386</v>
      </c>
      <c r="G6" s="223"/>
      <c r="H6" s="225"/>
      <c r="I6" s="236"/>
      <c r="J6" s="225"/>
      <c r="K6" s="238"/>
      <c r="L6" s="256"/>
    </row>
    <row r="7" spans="1:12" ht="12.75">
      <c r="A7" s="223"/>
      <c r="B7" s="6"/>
      <c r="C7" s="15" t="s">
        <v>6</v>
      </c>
      <c r="D7" s="16" t="s">
        <v>6</v>
      </c>
      <c r="E7" s="17" t="s">
        <v>6</v>
      </c>
      <c r="F7" s="17" t="s">
        <v>6</v>
      </c>
      <c r="G7" s="223"/>
      <c r="H7" s="225"/>
      <c r="I7" s="236"/>
      <c r="J7" s="225"/>
      <c r="K7" s="238"/>
      <c r="L7" s="256"/>
    </row>
    <row r="8" spans="1:12" ht="13.5" thickBot="1">
      <c r="A8" s="224"/>
      <c r="B8" s="18"/>
      <c r="C8" s="19" t="s">
        <v>11</v>
      </c>
      <c r="D8" s="20" t="s">
        <v>69</v>
      </c>
      <c r="E8" s="21" t="s">
        <v>70</v>
      </c>
      <c r="F8" s="21" t="s">
        <v>70</v>
      </c>
      <c r="G8" s="224"/>
      <c r="H8" s="235"/>
      <c r="I8" s="237"/>
      <c r="J8" s="235" t="s">
        <v>0</v>
      </c>
      <c r="K8" s="239"/>
      <c r="L8" s="257"/>
    </row>
    <row r="9" spans="1:12" ht="12.75">
      <c r="A9" s="22" t="s">
        <v>61</v>
      </c>
      <c r="B9" s="23"/>
      <c r="C9" s="24">
        <v>3.2</v>
      </c>
      <c r="D9" s="25">
        <v>4.2</v>
      </c>
      <c r="E9" s="25">
        <v>3.08</v>
      </c>
      <c r="F9" s="25">
        <v>3.01</v>
      </c>
      <c r="G9" s="26">
        <f aca="true" t="shared" si="0" ref="G9:G48">F9-E9</f>
        <v>-0.07000000000000028</v>
      </c>
      <c r="H9" s="27">
        <f aca="true" t="shared" si="1" ref="H9:H48">(G9/E9)</f>
        <v>-0.022727272727272818</v>
      </c>
      <c r="I9" s="28">
        <f aca="true" t="shared" si="2" ref="I9:I48">F9-D9</f>
        <v>-1.1900000000000004</v>
      </c>
      <c r="J9" s="27">
        <f aca="true" t="shared" si="3" ref="J9:J48">(I9/D9)</f>
        <v>-0.28333333333333344</v>
      </c>
      <c r="K9" s="29">
        <f aca="true" t="shared" si="4" ref="K9:K43">F9-C9</f>
        <v>-0.1900000000000004</v>
      </c>
      <c r="L9" s="30">
        <f aca="true" t="shared" si="5" ref="L9:L48">(K9/C9)</f>
        <v>-0.05937500000000012</v>
      </c>
    </row>
    <row r="10" spans="1:12" ht="12.75">
      <c r="A10" s="22" t="s">
        <v>62</v>
      </c>
      <c r="B10" s="23"/>
      <c r="C10" s="24">
        <v>0.8</v>
      </c>
      <c r="D10" s="25">
        <v>1.01</v>
      </c>
      <c r="E10" s="25">
        <v>0.78</v>
      </c>
      <c r="F10" s="25">
        <v>0.7</v>
      </c>
      <c r="G10" s="26">
        <f t="shared" si="0"/>
        <v>-0.08000000000000007</v>
      </c>
      <c r="H10" s="27">
        <f t="shared" si="1"/>
        <v>-0.10256410256410266</v>
      </c>
      <c r="I10" s="28">
        <f t="shared" si="2"/>
        <v>-0.31000000000000005</v>
      </c>
      <c r="J10" s="27">
        <f t="shared" si="3"/>
        <v>-0.306930693069307</v>
      </c>
      <c r="K10" s="29">
        <f t="shared" si="4"/>
        <v>-0.10000000000000009</v>
      </c>
      <c r="L10" s="30">
        <f t="shared" si="5"/>
        <v>-0.1250000000000001</v>
      </c>
    </row>
    <row r="11" spans="1:12" ht="12.75">
      <c r="A11" s="22" t="s">
        <v>94</v>
      </c>
      <c r="B11" s="23"/>
      <c r="C11" s="24">
        <v>10.91</v>
      </c>
      <c r="D11" s="25">
        <v>18.5</v>
      </c>
      <c r="E11" s="25">
        <v>10.5</v>
      </c>
      <c r="F11" s="25">
        <v>9.25</v>
      </c>
      <c r="G11" s="26">
        <f t="shared" si="0"/>
        <v>-1.25</v>
      </c>
      <c r="H11" s="27">
        <f t="shared" si="1"/>
        <v>-0.11904761904761904</v>
      </c>
      <c r="I11" s="28">
        <f t="shared" si="2"/>
        <v>-9.25</v>
      </c>
      <c r="J11" s="27">
        <f t="shared" si="3"/>
        <v>-0.5</v>
      </c>
      <c r="K11" s="29">
        <f t="shared" si="4"/>
        <v>-1.6600000000000001</v>
      </c>
      <c r="L11" s="30">
        <f t="shared" si="5"/>
        <v>-0.15215398716773604</v>
      </c>
    </row>
    <row r="12" spans="1:12" ht="12.75">
      <c r="A12" s="22" t="s">
        <v>48</v>
      </c>
      <c r="B12" s="23"/>
      <c r="C12" s="24">
        <v>6.5</v>
      </c>
      <c r="D12" s="25">
        <v>9.64</v>
      </c>
      <c r="E12" s="25">
        <v>10</v>
      </c>
      <c r="F12" s="25">
        <v>9</v>
      </c>
      <c r="G12" s="26">
        <f t="shared" si="0"/>
        <v>-1</v>
      </c>
      <c r="H12" s="27">
        <f t="shared" si="1"/>
        <v>-0.1</v>
      </c>
      <c r="I12" s="28">
        <f t="shared" si="2"/>
        <v>-0.6400000000000006</v>
      </c>
      <c r="J12" s="27">
        <f t="shared" si="3"/>
        <v>-0.06639004149377599</v>
      </c>
      <c r="K12" s="29">
        <f t="shared" si="4"/>
        <v>2.5</v>
      </c>
      <c r="L12" s="30">
        <f t="shared" si="5"/>
        <v>0.38461538461538464</v>
      </c>
    </row>
    <row r="13" spans="1:12" ht="12.75">
      <c r="A13" s="22" t="s">
        <v>46</v>
      </c>
      <c r="B13" s="23" t="s">
        <v>0</v>
      </c>
      <c r="C13" s="24">
        <v>48.99</v>
      </c>
      <c r="D13" s="25">
        <v>54</v>
      </c>
      <c r="E13" s="25">
        <v>64</v>
      </c>
      <c r="F13" s="25">
        <v>62.51</v>
      </c>
      <c r="G13" s="26">
        <f t="shared" si="0"/>
        <v>-1.490000000000002</v>
      </c>
      <c r="H13" s="27">
        <f t="shared" si="1"/>
        <v>-0.02328125000000003</v>
      </c>
      <c r="I13" s="28">
        <f t="shared" si="2"/>
        <v>8.509999999999998</v>
      </c>
      <c r="J13" s="27">
        <f t="shared" si="3"/>
        <v>0.15759259259259256</v>
      </c>
      <c r="K13" s="29">
        <f t="shared" si="4"/>
        <v>13.519999999999996</v>
      </c>
      <c r="L13" s="30">
        <f t="shared" si="5"/>
        <v>0.27597468871198194</v>
      </c>
    </row>
    <row r="14" spans="1:12" ht="12.75">
      <c r="A14" s="22" t="s">
        <v>53</v>
      </c>
      <c r="B14" s="23" t="s">
        <v>0</v>
      </c>
      <c r="C14" s="24">
        <v>0.06</v>
      </c>
      <c r="D14" s="25">
        <v>0.07</v>
      </c>
      <c r="E14" s="25">
        <v>0.05</v>
      </c>
      <c r="F14" s="25">
        <v>0.02</v>
      </c>
      <c r="G14" s="26">
        <f t="shared" si="0"/>
        <v>-0.030000000000000002</v>
      </c>
      <c r="H14" s="27">
        <f t="shared" si="1"/>
        <v>-0.6</v>
      </c>
      <c r="I14" s="28">
        <f t="shared" si="2"/>
        <v>-0.05</v>
      </c>
      <c r="J14" s="27">
        <f t="shared" si="3"/>
        <v>-0.7142857142857143</v>
      </c>
      <c r="K14" s="29">
        <f t="shared" si="4"/>
        <v>-0.039999999999999994</v>
      </c>
      <c r="L14" s="30">
        <f t="shared" si="5"/>
        <v>-0.6666666666666666</v>
      </c>
    </row>
    <row r="15" spans="1:12" ht="12.75">
      <c r="A15" s="22" t="s">
        <v>60</v>
      </c>
      <c r="B15" s="23"/>
      <c r="C15" s="24">
        <v>2.05</v>
      </c>
      <c r="D15" s="25">
        <v>2.1</v>
      </c>
      <c r="E15" s="25">
        <v>1.6</v>
      </c>
      <c r="F15" s="25">
        <v>2.42</v>
      </c>
      <c r="G15" s="26">
        <f t="shared" si="0"/>
        <v>0.8199999999999998</v>
      </c>
      <c r="H15" s="27">
        <f t="shared" si="1"/>
        <v>0.5124999999999998</v>
      </c>
      <c r="I15" s="28">
        <f t="shared" si="2"/>
        <v>0.31999999999999984</v>
      </c>
      <c r="J15" s="27">
        <f t="shared" si="3"/>
        <v>0.1523809523809523</v>
      </c>
      <c r="K15" s="29">
        <f t="shared" si="4"/>
        <v>0.3700000000000001</v>
      </c>
      <c r="L15" s="30">
        <f t="shared" si="5"/>
        <v>0.18048780487804886</v>
      </c>
    </row>
    <row r="16" spans="1:12" ht="12.75">
      <c r="A16" s="22" t="s">
        <v>59</v>
      </c>
      <c r="B16" s="23"/>
      <c r="C16" s="24">
        <v>20.55</v>
      </c>
      <c r="D16" s="25">
        <v>28</v>
      </c>
      <c r="E16" s="25">
        <v>24.18</v>
      </c>
      <c r="F16" s="25">
        <v>23.02</v>
      </c>
      <c r="G16" s="26">
        <f t="shared" si="0"/>
        <v>-1.1600000000000001</v>
      </c>
      <c r="H16" s="27">
        <f t="shared" si="1"/>
        <v>-0.047973531844499595</v>
      </c>
      <c r="I16" s="28">
        <f t="shared" si="2"/>
        <v>-4.98</v>
      </c>
      <c r="J16" s="27">
        <f t="shared" si="3"/>
        <v>-0.17785714285714288</v>
      </c>
      <c r="K16" s="29">
        <f t="shared" si="4"/>
        <v>2.469999999999999</v>
      </c>
      <c r="L16" s="30">
        <f t="shared" si="5"/>
        <v>0.1201946472019464</v>
      </c>
    </row>
    <row r="17" spans="1:12" ht="12.75">
      <c r="A17" s="22" t="s">
        <v>41</v>
      </c>
      <c r="B17" s="23"/>
      <c r="C17" s="24">
        <v>7.8</v>
      </c>
      <c r="D17" s="25">
        <v>9.12</v>
      </c>
      <c r="E17" s="25">
        <v>7.79</v>
      </c>
      <c r="F17" s="25">
        <v>7</v>
      </c>
      <c r="G17" s="26">
        <f t="shared" si="0"/>
        <v>-0.79</v>
      </c>
      <c r="H17" s="27">
        <f t="shared" si="1"/>
        <v>-0.10141206675224647</v>
      </c>
      <c r="I17" s="28">
        <f t="shared" si="2"/>
        <v>-2.119999999999999</v>
      </c>
      <c r="J17" s="27">
        <f t="shared" si="3"/>
        <v>-0.23245614035087714</v>
      </c>
      <c r="K17" s="29">
        <f t="shared" si="4"/>
        <v>-0.7999999999999998</v>
      </c>
      <c r="L17" s="30">
        <f t="shared" si="5"/>
        <v>-0.10256410256410255</v>
      </c>
    </row>
    <row r="18" spans="1:12" ht="12.75">
      <c r="A18" s="22" t="s">
        <v>49</v>
      </c>
      <c r="B18" s="23" t="s">
        <v>44</v>
      </c>
      <c r="C18" s="24">
        <v>0.8</v>
      </c>
      <c r="D18" s="25">
        <v>0.9</v>
      </c>
      <c r="E18" s="25">
        <v>0.26</v>
      </c>
      <c r="F18" s="25">
        <v>0.26</v>
      </c>
      <c r="G18" s="26">
        <f t="shared" si="0"/>
        <v>0</v>
      </c>
      <c r="H18" s="27">
        <f t="shared" si="1"/>
        <v>0</v>
      </c>
      <c r="I18" s="28">
        <f t="shared" si="2"/>
        <v>-0.64</v>
      </c>
      <c r="J18" s="27">
        <f t="shared" si="3"/>
        <v>-0.7111111111111111</v>
      </c>
      <c r="K18" s="29">
        <f t="shared" si="4"/>
        <v>-0.54</v>
      </c>
      <c r="L18" s="30">
        <f t="shared" si="5"/>
        <v>-0.675</v>
      </c>
    </row>
    <row r="19" spans="1:12" ht="12.75">
      <c r="A19" s="22" t="s">
        <v>87</v>
      </c>
      <c r="B19" s="31"/>
      <c r="C19" s="24">
        <v>118.75</v>
      </c>
      <c r="D19" s="25">
        <v>120.01</v>
      </c>
      <c r="E19" s="25">
        <v>127</v>
      </c>
      <c r="F19" s="25">
        <v>140</v>
      </c>
      <c r="G19" s="26">
        <f t="shared" si="0"/>
        <v>13</v>
      </c>
      <c r="H19" s="27">
        <f t="shared" si="1"/>
        <v>0.10236220472440945</v>
      </c>
      <c r="I19" s="28">
        <f>F19-D19</f>
        <v>19.989999999999995</v>
      </c>
      <c r="J19" s="27">
        <f t="shared" si="3"/>
        <v>0.16656945254562114</v>
      </c>
      <c r="K19" s="29">
        <f>F19-C19</f>
        <v>21.25</v>
      </c>
      <c r="L19" s="30">
        <f t="shared" si="5"/>
        <v>0.17894736842105263</v>
      </c>
    </row>
    <row r="20" spans="1:12" ht="12.75">
      <c r="A20" s="22" t="s">
        <v>86</v>
      </c>
      <c r="B20" s="23"/>
      <c r="C20" s="24">
        <v>21.5</v>
      </c>
      <c r="D20" s="25">
        <v>26</v>
      </c>
      <c r="E20" s="25">
        <v>39.1</v>
      </c>
      <c r="F20" s="25">
        <v>23.5</v>
      </c>
      <c r="G20" s="26">
        <f t="shared" si="0"/>
        <v>-15.600000000000001</v>
      </c>
      <c r="H20" s="27">
        <f t="shared" si="1"/>
        <v>-0.39897698209718674</v>
      </c>
      <c r="I20" s="28">
        <f>F20-D20</f>
        <v>-2.5</v>
      </c>
      <c r="J20" s="27">
        <f t="shared" si="3"/>
        <v>-0.09615384615384616</v>
      </c>
      <c r="K20" s="29">
        <f>F20-C20</f>
        <v>2</v>
      </c>
      <c r="L20" s="30">
        <f t="shared" si="5"/>
        <v>0.09302325581395349</v>
      </c>
    </row>
    <row r="21" spans="1:12" ht="12.75">
      <c r="A21" s="22" t="s">
        <v>124</v>
      </c>
      <c r="B21" s="23"/>
      <c r="C21" s="24">
        <v>36</v>
      </c>
      <c r="D21" s="25">
        <v>41</v>
      </c>
      <c r="E21" s="25">
        <v>32</v>
      </c>
      <c r="F21" s="25">
        <v>33</v>
      </c>
      <c r="G21" s="26">
        <f t="shared" si="0"/>
        <v>1</v>
      </c>
      <c r="H21" s="27">
        <f t="shared" si="1"/>
        <v>0.03125</v>
      </c>
      <c r="I21" s="28">
        <f t="shared" si="2"/>
        <v>-8</v>
      </c>
      <c r="J21" s="27">
        <f t="shared" si="3"/>
        <v>-0.1951219512195122</v>
      </c>
      <c r="K21" s="29">
        <f t="shared" si="4"/>
        <v>-3</v>
      </c>
      <c r="L21" s="30">
        <f t="shared" si="5"/>
        <v>-0.08333333333333333</v>
      </c>
    </row>
    <row r="22" spans="1:12" ht="12.75">
      <c r="A22" s="22" t="s">
        <v>42</v>
      </c>
      <c r="B22" s="23"/>
      <c r="C22" s="24">
        <v>1.79</v>
      </c>
      <c r="D22" s="25">
        <v>1.99</v>
      </c>
      <c r="E22" s="25">
        <v>2.2</v>
      </c>
      <c r="F22" s="25">
        <v>2.53</v>
      </c>
      <c r="G22" s="26">
        <f t="shared" si="0"/>
        <v>0.3299999999999996</v>
      </c>
      <c r="H22" s="27">
        <f t="shared" si="1"/>
        <v>0.14999999999999983</v>
      </c>
      <c r="I22" s="28">
        <f t="shared" si="2"/>
        <v>0.5399999999999998</v>
      </c>
      <c r="J22" s="27">
        <f t="shared" si="3"/>
        <v>0.2713567839195979</v>
      </c>
      <c r="K22" s="29">
        <f t="shared" si="4"/>
        <v>0.7399999999999998</v>
      </c>
      <c r="L22" s="30">
        <f t="shared" si="5"/>
        <v>0.4134078212290501</v>
      </c>
    </row>
    <row r="23" spans="1:12" ht="12.75">
      <c r="A23" s="22" t="s">
        <v>54</v>
      </c>
      <c r="B23" s="23"/>
      <c r="C23" s="24">
        <v>8</v>
      </c>
      <c r="D23" s="25">
        <v>8.5</v>
      </c>
      <c r="E23" s="25">
        <v>6.1</v>
      </c>
      <c r="F23" s="25">
        <v>6.05</v>
      </c>
      <c r="G23" s="26">
        <f t="shared" si="0"/>
        <v>-0.04999999999999982</v>
      </c>
      <c r="H23" s="27">
        <f t="shared" si="1"/>
        <v>-0.00819672131147538</v>
      </c>
      <c r="I23" s="28">
        <f t="shared" si="2"/>
        <v>-2.45</v>
      </c>
      <c r="J23" s="27">
        <f t="shared" si="3"/>
        <v>-0.2882352941176471</v>
      </c>
      <c r="K23" s="29">
        <f t="shared" si="4"/>
        <v>-1.9500000000000002</v>
      </c>
      <c r="L23" s="30">
        <f t="shared" si="5"/>
        <v>-0.24375000000000002</v>
      </c>
    </row>
    <row r="24" spans="1:12" ht="12.75">
      <c r="A24" s="22" t="s">
        <v>125</v>
      </c>
      <c r="B24" s="23"/>
      <c r="C24" s="24">
        <v>56</v>
      </c>
      <c r="D24" s="25">
        <v>63.5</v>
      </c>
      <c r="E24" s="25">
        <v>62.05</v>
      </c>
      <c r="F24" s="25">
        <v>61</v>
      </c>
      <c r="G24" s="26">
        <f t="shared" si="0"/>
        <v>-1.0499999999999972</v>
      </c>
      <c r="H24" s="27">
        <f t="shared" si="1"/>
        <v>-0.01692183722804186</v>
      </c>
      <c r="I24" s="28">
        <f t="shared" si="2"/>
        <v>-2.5</v>
      </c>
      <c r="J24" s="27">
        <f t="shared" si="3"/>
        <v>-0.03937007874015748</v>
      </c>
      <c r="K24" s="29">
        <f t="shared" si="4"/>
        <v>5</v>
      </c>
      <c r="L24" s="30">
        <f t="shared" si="5"/>
        <v>0.08928571428571429</v>
      </c>
    </row>
    <row r="25" spans="1:12" ht="12.75">
      <c r="A25" s="22" t="s">
        <v>76</v>
      </c>
      <c r="B25" s="23"/>
      <c r="C25" s="24">
        <v>200</v>
      </c>
      <c r="D25" s="25">
        <v>240</v>
      </c>
      <c r="E25" s="25">
        <v>250</v>
      </c>
      <c r="F25" s="25">
        <v>288</v>
      </c>
      <c r="G25" s="26">
        <f t="shared" si="0"/>
        <v>38</v>
      </c>
      <c r="H25" s="27">
        <f t="shared" si="1"/>
        <v>0.152</v>
      </c>
      <c r="I25" s="28">
        <f t="shared" si="2"/>
        <v>48</v>
      </c>
      <c r="J25" s="27">
        <f t="shared" si="3"/>
        <v>0.2</v>
      </c>
      <c r="K25" s="29">
        <f t="shared" si="4"/>
        <v>88</v>
      </c>
      <c r="L25" s="30">
        <f t="shared" si="5"/>
        <v>0.44</v>
      </c>
    </row>
    <row r="26" spans="1:12" ht="12.75">
      <c r="A26" s="22" t="s">
        <v>58</v>
      </c>
      <c r="B26" s="23"/>
      <c r="C26" s="24">
        <v>16</v>
      </c>
      <c r="D26" s="25">
        <v>18</v>
      </c>
      <c r="E26" s="25">
        <v>15</v>
      </c>
      <c r="F26" s="25">
        <v>14</v>
      </c>
      <c r="G26" s="26">
        <f t="shared" si="0"/>
        <v>-1</v>
      </c>
      <c r="H26" s="27">
        <f t="shared" si="1"/>
        <v>-0.06666666666666667</v>
      </c>
      <c r="I26" s="28">
        <f t="shared" si="2"/>
        <v>-4</v>
      </c>
      <c r="J26" s="27">
        <f t="shared" si="3"/>
        <v>-0.2222222222222222</v>
      </c>
      <c r="K26" s="29">
        <f t="shared" si="4"/>
        <v>-2</v>
      </c>
      <c r="L26" s="30">
        <f t="shared" si="5"/>
        <v>-0.125</v>
      </c>
    </row>
    <row r="27" spans="1:12" ht="12.75">
      <c r="A27" s="22" t="s">
        <v>50</v>
      </c>
      <c r="B27" s="23"/>
      <c r="C27" s="24">
        <v>4.1</v>
      </c>
      <c r="D27" s="25">
        <v>5</v>
      </c>
      <c r="E27" s="25">
        <v>5.1</v>
      </c>
      <c r="F27" s="25">
        <v>4.25</v>
      </c>
      <c r="G27" s="26">
        <f t="shared" si="0"/>
        <v>-0.8499999999999996</v>
      </c>
      <c r="H27" s="27">
        <f t="shared" si="1"/>
        <v>-0.1666666666666666</v>
      </c>
      <c r="I27" s="28">
        <f t="shared" si="2"/>
        <v>-0.75</v>
      </c>
      <c r="J27" s="27">
        <f t="shared" si="3"/>
        <v>-0.15</v>
      </c>
      <c r="K27" s="29">
        <f t="shared" si="4"/>
        <v>0.15000000000000036</v>
      </c>
      <c r="L27" s="30">
        <f t="shared" si="5"/>
        <v>0.036585365853658625</v>
      </c>
    </row>
    <row r="28" spans="1:12" ht="12.75">
      <c r="A28" s="22" t="s">
        <v>92</v>
      </c>
      <c r="B28" s="23"/>
      <c r="C28" s="24">
        <v>10.2</v>
      </c>
      <c r="D28" s="25">
        <v>14.1</v>
      </c>
      <c r="E28" s="25">
        <v>9.51</v>
      </c>
      <c r="F28" s="25">
        <v>9.08</v>
      </c>
      <c r="G28" s="26">
        <f t="shared" si="0"/>
        <v>-0.4299999999999997</v>
      </c>
      <c r="H28" s="27">
        <f t="shared" si="1"/>
        <v>-0.04521556256572026</v>
      </c>
      <c r="I28" s="28">
        <f t="shared" si="2"/>
        <v>-5.02</v>
      </c>
      <c r="J28" s="27">
        <f t="shared" si="3"/>
        <v>-0.3560283687943262</v>
      </c>
      <c r="K28" s="29">
        <f t="shared" si="4"/>
        <v>-1.1199999999999992</v>
      </c>
      <c r="L28" s="30">
        <f t="shared" si="5"/>
        <v>-0.10980392156862738</v>
      </c>
    </row>
    <row r="29" spans="1:12" ht="12.75">
      <c r="A29" s="22" t="s">
        <v>51</v>
      </c>
      <c r="B29" s="23"/>
      <c r="C29" s="24">
        <v>43.95</v>
      </c>
      <c r="D29" s="25">
        <v>43.9</v>
      </c>
      <c r="E29" s="25">
        <v>33.95</v>
      </c>
      <c r="F29" s="25">
        <v>32</v>
      </c>
      <c r="G29" s="26">
        <f t="shared" si="0"/>
        <v>-1.9500000000000028</v>
      </c>
      <c r="H29" s="27">
        <f t="shared" si="1"/>
        <v>-0.05743740795287195</v>
      </c>
      <c r="I29" s="28">
        <f t="shared" si="2"/>
        <v>-11.899999999999999</v>
      </c>
      <c r="J29" s="27">
        <f t="shared" si="3"/>
        <v>-0.2710706150341685</v>
      </c>
      <c r="K29" s="29">
        <f t="shared" si="4"/>
        <v>-11.950000000000003</v>
      </c>
      <c r="L29" s="30">
        <f t="shared" si="5"/>
        <v>-0.2718998862343573</v>
      </c>
    </row>
    <row r="30" spans="1:12" ht="12.75">
      <c r="A30" s="22" t="s">
        <v>55</v>
      </c>
      <c r="B30" s="23"/>
      <c r="C30" s="24">
        <v>6.21</v>
      </c>
      <c r="D30" s="25">
        <v>7.94</v>
      </c>
      <c r="E30" s="25">
        <v>7.96</v>
      </c>
      <c r="F30" s="25">
        <v>7.92</v>
      </c>
      <c r="G30" s="26">
        <f t="shared" si="0"/>
        <v>-0.040000000000000036</v>
      </c>
      <c r="H30" s="27">
        <f t="shared" si="1"/>
        <v>-0.005025125628140708</v>
      </c>
      <c r="I30" s="28">
        <f t="shared" si="2"/>
        <v>-0.020000000000000462</v>
      </c>
      <c r="J30" s="27">
        <f t="shared" si="3"/>
        <v>-0.0025188916876574888</v>
      </c>
      <c r="K30" s="29">
        <f t="shared" si="4"/>
        <v>1.71</v>
      </c>
      <c r="L30" s="30">
        <f t="shared" si="5"/>
        <v>0.2753623188405797</v>
      </c>
    </row>
    <row r="31" spans="1:12" ht="12.75">
      <c r="A31" s="22" t="s">
        <v>56</v>
      </c>
      <c r="B31" s="23"/>
      <c r="C31" s="24">
        <v>240.99</v>
      </c>
      <c r="D31" s="25">
        <v>275.1</v>
      </c>
      <c r="E31" s="25">
        <v>282.5</v>
      </c>
      <c r="F31" s="25">
        <v>301.02</v>
      </c>
      <c r="G31" s="26">
        <f t="shared" si="0"/>
        <v>18.519999999999982</v>
      </c>
      <c r="H31" s="27">
        <f t="shared" si="1"/>
        <v>0.06555752212389374</v>
      </c>
      <c r="I31" s="28">
        <f t="shared" si="2"/>
        <v>25.91999999999996</v>
      </c>
      <c r="J31" s="27">
        <f t="shared" si="3"/>
        <v>0.09422028353326048</v>
      </c>
      <c r="K31" s="29">
        <f t="shared" si="4"/>
        <v>60.02999999999997</v>
      </c>
      <c r="L31" s="30">
        <f t="shared" si="5"/>
        <v>0.2490974729241876</v>
      </c>
    </row>
    <row r="32" spans="1:12" ht="12.75">
      <c r="A32" s="22" t="s">
        <v>57</v>
      </c>
      <c r="B32" s="23"/>
      <c r="C32" s="24">
        <v>7.4</v>
      </c>
      <c r="D32" s="25">
        <v>9</v>
      </c>
      <c r="E32" s="25">
        <v>7.8</v>
      </c>
      <c r="F32" s="25">
        <v>7.3</v>
      </c>
      <c r="G32" s="26">
        <f t="shared" si="0"/>
        <v>-0.5</v>
      </c>
      <c r="H32" s="27">
        <f t="shared" si="1"/>
        <v>-0.06410256410256411</v>
      </c>
      <c r="I32" s="28">
        <f t="shared" si="2"/>
        <v>-1.7000000000000002</v>
      </c>
      <c r="J32" s="27">
        <f t="shared" si="3"/>
        <v>-0.1888888888888889</v>
      </c>
      <c r="K32" s="29">
        <f t="shared" si="4"/>
        <v>-0.10000000000000053</v>
      </c>
      <c r="L32" s="30">
        <f t="shared" si="5"/>
        <v>-0.013513513513513585</v>
      </c>
    </row>
    <row r="33" spans="1:12" ht="12.75">
      <c r="A33" s="22" t="s">
        <v>117</v>
      </c>
      <c r="B33" s="23"/>
      <c r="C33" s="211">
        <v>2.56</v>
      </c>
      <c r="D33" s="212">
        <v>4</v>
      </c>
      <c r="E33" s="25">
        <v>3.49</v>
      </c>
      <c r="F33" s="25">
        <v>3.51</v>
      </c>
      <c r="G33" s="26">
        <f t="shared" si="0"/>
        <v>0.019999999999999574</v>
      </c>
      <c r="H33" s="27">
        <f t="shared" si="1"/>
        <v>0.005730659025787843</v>
      </c>
      <c r="I33" s="28">
        <f t="shared" si="2"/>
        <v>-0.4900000000000002</v>
      </c>
      <c r="J33" s="27">
        <f t="shared" si="3"/>
        <v>-0.12250000000000005</v>
      </c>
      <c r="K33" s="29">
        <f t="shared" si="4"/>
        <v>0.9499999999999997</v>
      </c>
      <c r="L33" s="30">
        <f t="shared" si="5"/>
        <v>0.3710937499999999</v>
      </c>
    </row>
    <row r="34" spans="1:12" ht="12.75">
      <c r="A34" s="22" t="s">
        <v>38</v>
      </c>
      <c r="B34" s="23"/>
      <c r="C34" s="24">
        <v>2.29</v>
      </c>
      <c r="D34" s="25">
        <v>2.08</v>
      </c>
      <c r="E34" s="25">
        <v>2</v>
      </c>
      <c r="F34" s="25">
        <v>1.7</v>
      </c>
      <c r="G34" s="26">
        <f t="shared" si="0"/>
        <v>-0.30000000000000004</v>
      </c>
      <c r="H34" s="27">
        <f t="shared" si="1"/>
        <v>-0.15000000000000002</v>
      </c>
      <c r="I34" s="28">
        <f>F34-D34</f>
        <v>-0.3800000000000001</v>
      </c>
      <c r="J34" s="27">
        <f t="shared" si="3"/>
        <v>-0.18269230769230774</v>
      </c>
      <c r="K34" s="29">
        <f>F34-C34</f>
        <v>-0.5900000000000001</v>
      </c>
      <c r="L34" s="30">
        <f t="shared" si="5"/>
        <v>-0.25764192139737996</v>
      </c>
    </row>
    <row r="35" spans="1:12" ht="12.75">
      <c r="A35" s="22" t="s">
        <v>63</v>
      </c>
      <c r="B35" s="23"/>
      <c r="C35" s="24">
        <v>6.55</v>
      </c>
      <c r="D35" s="25">
        <v>6.56</v>
      </c>
      <c r="E35" s="25">
        <v>12.15</v>
      </c>
      <c r="F35" s="25">
        <v>12.15</v>
      </c>
      <c r="G35" s="26">
        <f t="shared" si="0"/>
        <v>0</v>
      </c>
      <c r="H35" s="27">
        <f t="shared" si="1"/>
        <v>0</v>
      </c>
      <c r="I35" s="28">
        <f t="shared" si="2"/>
        <v>5.590000000000001</v>
      </c>
      <c r="J35" s="27">
        <f t="shared" si="3"/>
        <v>0.8521341463414636</v>
      </c>
      <c r="K35" s="29">
        <f t="shared" si="4"/>
        <v>5.6000000000000005</v>
      </c>
      <c r="L35" s="30">
        <f t="shared" si="5"/>
        <v>0.8549618320610688</v>
      </c>
    </row>
    <row r="36" spans="1:12" ht="12.75">
      <c r="A36" s="32" t="s">
        <v>77</v>
      </c>
      <c r="B36" s="23"/>
      <c r="C36" s="24">
        <v>19.65</v>
      </c>
      <c r="D36" s="25">
        <v>23.65</v>
      </c>
      <c r="E36" s="25">
        <v>22.4</v>
      </c>
      <c r="F36" s="25">
        <v>23</v>
      </c>
      <c r="G36" s="26">
        <f t="shared" si="0"/>
        <v>0.6000000000000014</v>
      </c>
      <c r="H36" s="27">
        <f t="shared" si="1"/>
        <v>0.02678571428571435</v>
      </c>
      <c r="I36" s="28">
        <f t="shared" si="2"/>
        <v>-0.6499999999999986</v>
      </c>
      <c r="J36" s="27">
        <f t="shared" si="3"/>
        <v>-0.02748414376321347</v>
      </c>
      <c r="K36" s="29">
        <f t="shared" si="4"/>
        <v>3.3500000000000014</v>
      </c>
      <c r="L36" s="30">
        <f t="shared" si="5"/>
        <v>0.17048346055979652</v>
      </c>
    </row>
    <row r="37" spans="1:12" ht="12.75">
      <c r="A37" s="22" t="s">
        <v>64</v>
      </c>
      <c r="B37" s="23"/>
      <c r="C37" s="24">
        <v>31.45</v>
      </c>
      <c r="D37" s="25">
        <v>31.45</v>
      </c>
      <c r="E37" s="25">
        <v>31.45</v>
      </c>
      <c r="F37" s="25">
        <v>31.45</v>
      </c>
      <c r="G37" s="26">
        <f t="shared" si="0"/>
        <v>0</v>
      </c>
      <c r="H37" s="27">
        <f t="shared" si="1"/>
        <v>0</v>
      </c>
      <c r="I37" s="28">
        <f t="shared" si="2"/>
        <v>0</v>
      </c>
      <c r="J37" s="27">
        <f t="shared" si="3"/>
        <v>0</v>
      </c>
      <c r="K37" s="29">
        <f t="shared" si="4"/>
        <v>0</v>
      </c>
      <c r="L37" s="30">
        <f t="shared" si="5"/>
        <v>0</v>
      </c>
    </row>
    <row r="38" spans="1:12" ht="12.75">
      <c r="A38" s="22" t="s">
        <v>93</v>
      </c>
      <c r="B38" s="23"/>
      <c r="C38" s="24">
        <v>21</v>
      </c>
      <c r="D38" s="25">
        <v>23</v>
      </c>
      <c r="E38" s="25">
        <v>21</v>
      </c>
      <c r="F38" s="25">
        <v>20.9</v>
      </c>
      <c r="G38" s="26">
        <f t="shared" si="0"/>
        <v>-0.10000000000000142</v>
      </c>
      <c r="H38" s="27">
        <f t="shared" si="1"/>
        <v>-0.00476190476190483</v>
      </c>
      <c r="I38" s="28">
        <f>F38-D38</f>
        <v>-2.1000000000000014</v>
      </c>
      <c r="J38" s="27">
        <f t="shared" si="3"/>
        <v>-0.09130434782608701</v>
      </c>
      <c r="K38" s="29">
        <f>F38-C38</f>
        <v>-0.10000000000000142</v>
      </c>
      <c r="L38" s="30">
        <f t="shared" si="5"/>
        <v>-0.00476190476190483</v>
      </c>
    </row>
    <row r="39" spans="1:12" ht="12.75">
      <c r="A39" s="22" t="s">
        <v>52</v>
      </c>
      <c r="B39" s="23"/>
      <c r="C39" s="24">
        <v>46</v>
      </c>
      <c r="D39" s="25">
        <v>56.5</v>
      </c>
      <c r="E39" s="25">
        <v>43.93</v>
      </c>
      <c r="F39" s="25">
        <v>46.99</v>
      </c>
      <c r="G39" s="26">
        <f t="shared" si="0"/>
        <v>3.0600000000000023</v>
      </c>
      <c r="H39" s="27">
        <f t="shared" si="1"/>
        <v>0.06965627134076946</v>
      </c>
      <c r="I39" s="28">
        <f t="shared" si="2"/>
        <v>-9.509999999999998</v>
      </c>
      <c r="J39" s="27">
        <f t="shared" si="3"/>
        <v>-0.16831858407079642</v>
      </c>
      <c r="K39" s="29">
        <f t="shared" si="4"/>
        <v>0.990000000000002</v>
      </c>
      <c r="L39" s="30">
        <f t="shared" si="5"/>
        <v>0.021521739130434824</v>
      </c>
    </row>
    <row r="40" spans="1:12" ht="12.75">
      <c r="A40" s="22" t="s">
        <v>65</v>
      </c>
      <c r="B40" s="23"/>
      <c r="C40" s="24">
        <v>15</v>
      </c>
      <c r="D40" s="25">
        <v>13.9</v>
      </c>
      <c r="E40" s="25">
        <v>12</v>
      </c>
      <c r="F40" s="25">
        <v>10.5</v>
      </c>
      <c r="G40" s="26">
        <f t="shared" si="0"/>
        <v>-1.5</v>
      </c>
      <c r="H40" s="27">
        <f t="shared" si="1"/>
        <v>-0.125</v>
      </c>
      <c r="I40" s="28">
        <f t="shared" si="2"/>
        <v>-3.4000000000000004</v>
      </c>
      <c r="J40" s="27">
        <f t="shared" si="3"/>
        <v>-0.2446043165467626</v>
      </c>
      <c r="K40" s="29">
        <f t="shared" si="4"/>
        <v>-4.5</v>
      </c>
      <c r="L40" s="30">
        <f t="shared" si="5"/>
        <v>-0.3</v>
      </c>
    </row>
    <row r="41" spans="1:12" ht="12.75">
      <c r="A41" s="22" t="s">
        <v>123</v>
      </c>
      <c r="B41" s="23"/>
      <c r="C41" s="24">
        <v>2.3</v>
      </c>
      <c r="D41" s="25">
        <v>2.36</v>
      </c>
      <c r="E41" s="25">
        <v>2.3</v>
      </c>
      <c r="F41" s="25">
        <v>2</v>
      </c>
      <c r="G41" s="26">
        <f t="shared" si="0"/>
        <v>-0.2999999999999998</v>
      </c>
      <c r="H41" s="27">
        <f t="shared" si="1"/>
        <v>-0.1304347826086956</v>
      </c>
      <c r="I41" s="28">
        <f>F41-D41</f>
        <v>-0.3599999999999999</v>
      </c>
      <c r="J41" s="27">
        <f>(I41/D41)</f>
        <v>-0.1525423728813559</v>
      </c>
      <c r="K41" s="29">
        <f t="shared" si="4"/>
        <v>-0.2999999999999998</v>
      </c>
      <c r="L41" s="30">
        <f t="shared" si="5"/>
        <v>-0.1304347826086956</v>
      </c>
    </row>
    <row r="42" spans="1:12" ht="12.75">
      <c r="A42" s="22" t="s">
        <v>8</v>
      </c>
      <c r="B42" s="23"/>
      <c r="C42" s="24">
        <v>4.5</v>
      </c>
      <c r="D42" s="25">
        <v>4.7</v>
      </c>
      <c r="E42" s="25">
        <v>3</v>
      </c>
      <c r="F42" s="25">
        <v>3.1</v>
      </c>
      <c r="G42" s="26">
        <f t="shared" si="0"/>
        <v>0.10000000000000009</v>
      </c>
      <c r="H42" s="27">
        <f t="shared" si="1"/>
        <v>0.03333333333333336</v>
      </c>
      <c r="I42" s="28">
        <f>F42-D42</f>
        <v>-1.6</v>
      </c>
      <c r="J42" s="27">
        <f>(I42/D42)</f>
        <v>-0.3404255319148936</v>
      </c>
      <c r="K42" s="29">
        <f>F42-C42</f>
        <v>-1.4</v>
      </c>
      <c r="L42" s="30">
        <f>(K42/C42)</f>
        <v>-0.3111111111111111</v>
      </c>
    </row>
    <row r="43" spans="1:12" ht="12.75">
      <c r="A43" s="22" t="s">
        <v>85</v>
      </c>
      <c r="B43" s="23"/>
      <c r="C43" s="24">
        <v>280</v>
      </c>
      <c r="D43" s="25">
        <v>390</v>
      </c>
      <c r="E43" s="25">
        <v>355</v>
      </c>
      <c r="F43" s="25">
        <v>393</v>
      </c>
      <c r="G43" s="26">
        <f t="shared" si="0"/>
        <v>38</v>
      </c>
      <c r="H43" s="27">
        <f t="shared" si="1"/>
        <v>0.10704225352112676</v>
      </c>
      <c r="I43" s="28">
        <f>F43-D43</f>
        <v>3</v>
      </c>
      <c r="J43" s="27">
        <f>(I43/D43)</f>
        <v>0.007692307692307693</v>
      </c>
      <c r="K43" s="29">
        <f t="shared" si="4"/>
        <v>113</v>
      </c>
      <c r="L43" s="30">
        <f t="shared" si="5"/>
        <v>0.4035714285714286</v>
      </c>
    </row>
    <row r="44" spans="1:12" ht="12.75">
      <c r="A44" s="22" t="s">
        <v>66</v>
      </c>
      <c r="B44" s="23"/>
      <c r="C44" s="24">
        <v>29.9</v>
      </c>
      <c r="D44" s="25">
        <v>40</v>
      </c>
      <c r="E44" s="25">
        <v>67</v>
      </c>
      <c r="F44" s="25">
        <v>60</v>
      </c>
      <c r="G44" s="26">
        <f t="shared" si="0"/>
        <v>-7</v>
      </c>
      <c r="H44" s="27">
        <f t="shared" si="1"/>
        <v>-0.1044776119402985</v>
      </c>
      <c r="I44" s="28">
        <f t="shared" si="2"/>
        <v>20</v>
      </c>
      <c r="J44" s="27">
        <f t="shared" si="3"/>
        <v>0.5</v>
      </c>
      <c r="K44" s="29">
        <f>F44-C44</f>
        <v>30.1</v>
      </c>
      <c r="L44" s="30">
        <f t="shared" si="5"/>
        <v>1.0066889632107023</v>
      </c>
    </row>
    <row r="45" spans="1:12" ht="12.75">
      <c r="A45" s="22" t="s">
        <v>132</v>
      </c>
      <c r="B45" s="23" t="s">
        <v>107</v>
      </c>
      <c r="C45" s="24"/>
      <c r="D45" s="25"/>
      <c r="E45" s="25">
        <v>22.2</v>
      </c>
      <c r="F45" s="25">
        <v>21.03</v>
      </c>
      <c r="G45" s="26">
        <f>F45-E45</f>
        <v>-1.1699999999999982</v>
      </c>
      <c r="H45" s="27">
        <f>(G45/E45)</f>
        <v>-0.05270270270270262</v>
      </c>
      <c r="I45" s="28"/>
      <c r="J45" s="27"/>
      <c r="K45" s="29"/>
      <c r="L45" s="30"/>
    </row>
    <row r="46" spans="1:12" ht="12.75">
      <c r="A46" s="22" t="s">
        <v>43</v>
      </c>
      <c r="B46" s="23"/>
      <c r="C46" s="24">
        <v>17</v>
      </c>
      <c r="D46" s="25">
        <v>16</v>
      </c>
      <c r="E46" s="25">
        <v>15</v>
      </c>
      <c r="F46" s="25">
        <v>15.5</v>
      </c>
      <c r="G46" s="26">
        <f>F46-E46</f>
        <v>0.5</v>
      </c>
      <c r="H46" s="27">
        <f>(G46/E46)</f>
        <v>0.03333333333333333</v>
      </c>
      <c r="I46" s="28">
        <f>F46-D46</f>
        <v>-0.5</v>
      </c>
      <c r="J46" s="27">
        <f>(I46/D46)</f>
        <v>-0.03125</v>
      </c>
      <c r="K46" s="29">
        <f>F46-C46</f>
        <v>-1.5</v>
      </c>
      <c r="L46" s="30">
        <f t="shared" si="5"/>
        <v>-0.08823529411764706</v>
      </c>
    </row>
    <row r="47" spans="1:12" ht="12.75">
      <c r="A47" s="22" t="s">
        <v>122</v>
      </c>
      <c r="B47" s="23"/>
      <c r="C47" s="211">
        <v>1.99</v>
      </c>
      <c r="D47" s="212">
        <v>1.8</v>
      </c>
      <c r="E47" s="25">
        <v>2.3</v>
      </c>
      <c r="F47" s="25">
        <v>2.4</v>
      </c>
      <c r="G47" s="26">
        <f t="shared" si="0"/>
        <v>0.10000000000000009</v>
      </c>
      <c r="H47" s="27">
        <f t="shared" si="1"/>
        <v>0.04347826086956526</v>
      </c>
      <c r="I47" s="28">
        <f>F47-D47</f>
        <v>0.5999999999999999</v>
      </c>
      <c r="J47" s="27">
        <f>(I47/D47)</f>
        <v>0.33333333333333326</v>
      </c>
      <c r="K47" s="29">
        <f>F47-C47</f>
        <v>0.4099999999999999</v>
      </c>
      <c r="L47" s="30">
        <f>(K47/C47)</f>
        <v>0.2060301507537688</v>
      </c>
    </row>
    <row r="48" spans="1:12" ht="13.5" thickBot="1">
      <c r="A48" s="22" t="s">
        <v>67</v>
      </c>
      <c r="B48" s="23" t="s">
        <v>0</v>
      </c>
      <c r="C48" s="24">
        <v>65.25</v>
      </c>
      <c r="D48" s="215">
        <v>84.5</v>
      </c>
      <c r="E48" s="215">
        <v>88.99</v>
      </c>
      <c r="F48" s="215">
        <v>87</v>
      </c>
      <c r="G48" s="26">
        <f t="shared" si="0"/>
        <v>-1.9899999999999949</v>
      </c>
      <c r="H48" s="27">
        <f t="shared" si="1"/>
        <v>-0.02236206315316322</v>
      </c>
      <c r="I48" s="28">
        <f t="shared" si="2"/>
        <v>2.5</v>
      </c>
      <c r="J48" s="27">
        <f t="shared" si="3"/>
        <v>0.029585798816568046</v>
      </c>
      <c r="K48" s="29">
        <f>F48-C48</f>
        <v>21.75</v>
      </c>
      <c r="L48" s="30">
        <f t="shared" si="5"/>
        <v>0.3333333333333333</v>
      </c>
    </row>
    <row r="49" spans="1:12" ht="12.75">
      <c r="A49" s="33" t="s">
        <v>12</v>
      </c>
      <c r="B49" s="34"/>
      <c r="C49" s="35"/>
      <c r="D49" s="36"/>
      <c r="E49" s="35"/>
      <c r="F49" s="35"/>
      <c r="G49" s="37" t="s">
        <v>0</v>
      </c>
      <c r="H49" s="38">
        <f>AVERAGE(H9:H48)</f>
        <v>-0.03007312224409765</v>
      </c>
      <c r="I49" s="38" t="s">
        <v>0</v>
      </c>
      <c r="J49" s="38">
        <f>AVERAGE(J9:J48)</f>
        <v>-0.08713410992049764</v>
      </c>
      <c r="K49" s="38"/>
      <c r="L49" s="39">
        <f>AVERAGE(L9:L48)</f>
        <v>0.06113900193207734</v>
      </c>
    </row>
    <row r="50" spans="1:12" ht="13.5" thickBot="1">
      <c r="A50" s="40" t="s">
        <v>71</v>
      </c>
      <c r="B50" s="41"/>
      <c r="C50" s="42"/>
      <c r="D50" s="42"/>
      <c r="E50" s="42"/>
      <c r="F50" s="42"/>
      <c r="G50" s="42"/>
      <c r="H50" s="43" t="s">
        <v>135</v>
      </c>
      <c r="I50" s="44"/>
      <c r="J50" s="43" t="s">
        <v>136</v>
      </c>
      <c r="K50" s="42"/>
      <c r="L50" s="45" t="s">
        <v>137</v>
      </c>
    </row>
    <row r="51" spans="1:12" ht="12.75">
      <c r="A51" s="46"/>
      <c r="B51" s="47"/>
      <c r="C51" s="48"/>
      <c r="D51" s="48"/>
      <c r="E51" s="49"/>
      <c r="F51" s="49"/>
      <c r="G51" s="28"/>
      <c r="H51" s="28"/>
      <c r="I51" s="28"/>
      <c r="J51" s="28"/>
      <c r="K51" s="50"/>
      <c r="L51" s="50"/>
    </row>
    <row r="52" spans="1:12" ht="13.5" thickBot="1">
      <c r="A52" s="242" t="s">
        <v>101</v>
      </c>
      <c r="B52" s="242"/>
      <c r="C52" s="242"/>
      <c r="D52" s="48"/>
      <c r="E52" s="49"/>
      <c r="F52" s="49"/>
      <c r="G52" s="28"/>
      <c r="H52" s="28"/>
      <c r="I52" s="28"/>
      <c r="J52" s="28"/>
      <c r="K52" s="50"/>
      <c r="L52" s="50"/>
    </row>
    <row r="53" spans="1:3" ht="12.75">
      <c r="A53" s="51" t="s">
        <v>102</v>
      </c>
      <c r="B53" s="243" t="s">
        <v>44</v>
      </c>
      <c r="C53" s="244"/>
    </row>
    <row r="54" spans="1:12" ht="12.75">
      <c r="A54" s="52" t="s">
        <v>103</v>
      </c>
      <c r="B54" s="245" t="s">
        <v>107</v>
      </c>
      <c r="C54" s="246"/>
      <c r="E54" s="53"/>
      <c r="F54" s="53"/>
      <c r="G54" s="54"/>
      <c r="H54" s="55"/>
      <c r="I54" s="56"/>
      <c r="J54" s="55"/>
      <c r="K54" s="57"/>
      <c r="L54" s="58"/>
    </row>
    <row r="55" spans="1:3" ht="12.75">
      <c r="A55" s="52" t="s">
        <v>104</v>
      </c>
      <c r="B55" s="245" t="s">
        <v>47</v>
      </c>
      <c r="C55" s="246"/>
    </row>
    <row r="56" spans="1:12" ht="13.5" thickBot="1">
      <c r="A56" s="59" t="s">
        <v>105</v>
      </c>
      <c r="B56" s="240" t="s">
        <v>106</v>
      </c>
      <c r="C56" s="241"/>
      <c r="D56" s="60"/>
      <c r="E56" s="60"/>
      <c r="F56" s="60"/>
      <c r="G56" s="60"/>
      <c r="H56" s="61"/>
      <c r="I56" s="62"/>
      <c r="J56" s="61"/>
      <c r="K56" s="63"/>
      <c r="L56" s="61"/>
    </row>
    <row r="57" spans="1:12" ht="13.5" thickBot="1">
      <c r="A57" s="46"/>
      <c r="B57" s="64"/>
      <c r="C57" s="65"/>
      <c r="D57" s="66"/>
      <c r="E57" s="53"/>
      <c r="F57" s="53"/>
      <c r="G57" s="66"/>
      <c r="H57" s="66"/>
      <c r="I57" s="66"/>
      <c r="J57" s="66"/>
      <c r="K57" s="67"/>
      <c r="L57" s="67"/>
    </row>
    <row r="58" spans="1:12" ht="12.75">
      <c r="A58" s="247"/>
      <c r="B58" s="230"/>
      <c r="C58" s="230"/>
      <c r="D58" s="230" t="s">
        <v>26</v>
      </c>
      <c r="E58" s="230"/>
      <c r="F58" s="230"/>
      <c r="G58" s="230"/>
      <c r="H58" s="248"/>
      <c r="I58" s="66"/>
      <c r="J58" s="66"/>
      <c r="K58" s="67"/>
      <c r="L58" s="67"/>
    </row>
    <row r="59" spans="1:12" ht="13.5" thickBot="1">
      <c r="A59" s="258"/>
      <c r="B59" s="259"/>
      <c r="C59" s="259"/>
      <c r="D59" s="259" t="s">
        <v>72</v>
      </c>
      <c r="E59" s="259"/>
      <c r="F59" s="259"/>
      <c r="G59" s="259"/>
      <c r="H59" s="260"/>
      <c r="I59" s="66"/>
      <c r="J59" s="66"/>
      <c r="K59" s="67"/>
      <c r="L59" s="67"/>
    </row>
    <row r="60" spans="1:9" ht="13.5" thickBot="1">
      <c r="A60" s="68">
        <v>39386</v>
      </c>
      <c r="B60" s="69"/>
      <c r="D60" s="70">
        <v>99579.19</v>
      </c>
      <c r="E60" s="226" t="s">
        <v>13</v>
      </c>
      <c r="F60" s="228"/>
      <c r="G60" s="228" t="s">
        <v>13</v>
      </c>
      <c r="H60" s="229"/>
      <c r="I60" s="60"/>
    </row>
    <row r="61" spans="1:10" ht="13.5" thickBot="1">
      <c r="A61" s="68">
        <v>39353</v>
      </c>
      <c r="B61" s="69"/>
      <c r="D61" s="70">
        <v>96299.8</v>
      </c>
      <c r="E61" s="72" t="s">
        <v>9</v>
      </c>
      <c r="F61" s="29">
        <f>D60-D61</f>
        <v>3279.3899999999994</v>
      </c>
      <c r="G61" s="53" t="s">
        <v>80</v>
      </c>
      <c r="H61" s="73">
        <f>F61/D61</f>
        <v>0.03405396480574206</v>
      </c>
      <c r="J61" s="3"/>
    </row>
    <row r="62" spans="1:12" ht="12.75">
      <c r="A62" s="68">
        <v>39080</v>
      </c>
      <c r="B62" s="71"/>
      <c r="D62" s="70">
        <v>100678</v>
      </c>
      <c r="E62" s="72" t="s">
        <v>10</v>
      </c>
      <c r="F62" s="29">
        <f>D60-D62</f>
        <v>-1098.8099999999977</v>
      </c>
      <c r="G62" s="53" t="s">
        <v>81</v>
      </c>
      <c r="H62" s="210">
        <f>F62/D62</f>
        <v>-0.01091410238582409</v>
      </c>
      <c r="J62" s="57"/>
      <c r="L62" s="74"/>
    </row>
    <row r="63" spans="1:8" ht="13.5" thickBot="1">
      <c r="A63" s="75">
        <v>39021</v>
      </c>
      <c r="B63" s="76"/>
      <c r="C63" s="77"/>
      <c r="D63" s="78">
        <v>85955.93</v>
      </c>
      <c r="E63" s="79" t="s">
        <v>14</v>
      </c>
      <c r="F63" s="29">
        <f>D60-D63</f>
        <v>13623.26000000001</v>
      </c>
      <c r="G63" s="80" t="s">
        <v>82</v>
      </c>
      <c r="H63" s="81">
        <f>F63/D63</f>
        <v>0.1584912175343808</v>
      </c>
    </row>
    <row r="64" spans="1:10" ht="12.75">
      <c r="A64" s="82" t="s">
        <v>45</v>
      </c>
      <c r="B64" s="69"/>
      <c r="C64" s="83" t="s">
        <v>25</v>
      </c>
      <c r="D64" s="230" t="s">
        <v>88</v>
      </c>
      <c r="E64" s="230" t="s">
        <v>14</v>
      </c>
      <c r="F64" s="230" t="e">
        <f>D61-D64</f>
        <v>#VALUE!</v>
      </c>
      <c r="G64" s="84"/>
      <c r="H64" s="85"/>
      <c r="I64" s="86"/>
      <c r="J64" s="57"/>
    </row>
    <row r="65" spans="1:10" ht="13.5" thickBot="1">
      <c r="A65" s="75">
        <v>39353</v>
      </c>
      <c r="B65" s="76"/>
      <c r="C65" s="219">
        <v>793.27</v>
      </c>
      <c r="D65" s="88"/>
      <c r="G65" s="67"/>
      <c r="H65" s="89"/>
      <c r="I65" s="86"/>
      <c r="J65" s="57"/>
    </row>
    <row r="66" spans="1:10" ht="13.5" thickBot="1">
      <c r="A66" s="75">
        <v>39386</v>
      </c>
      <c r="B66" s="76"/>
      <c r="C66" s="219">
        <v>809.13</v>
      </c>
      <c r="D66" s="231">
        <f>C66-C65</f>
        <v>15.860000000000014</v>
      </c>
      <c r="E66" s="231"/>
      <c r="F66" s="90">
        <f>D66/C65</f>
        <v>0.01999319273387373</v>
      </c>
      <c r="G66" s="91"/>
      <c r="H66" s="92"/>
      <c r="I66" s="86"/>
      <c r="J66" s="57"/>
    </row>
    <row r="68" ht="12.75">
      <c r="C68" s="53"/>
    </row>
    <row r="69" spans="1:4" ht="12.75">
      <c r="A69" s="87"/>
      <c r="D69" s="93"/>
    </row>
    <row r="70" ht="12.75">
      <c r="A70" s="87"/>
    </row>
    <row r="71" spans="1:2" ht="12.75">
      <c r="A71" s="87"/>
      <c r="B71" s="93"/>
    </row>
    <row r="72" spans="1:9" ht="12.75">
      <c r="A72" s="87"/>
      <c r="I72" s="87"/>
    </row>
    <row r="73" spans="8:9" ht="12.75">
      <c r="H73" s="87"/>
      <c r="I73" s="87"/>
    </row>
    <row r="74" spans="8:9" ht="12.75">
      <c r="H74" s="87"/>
      <c r="I74" s="87"/>
    </row>
  </sheetData>
  <mergeCells count="25">
    <mergeCell ref="G60:H60"/>
    <mergeCell ref="E60:F60"/>
    <mergeCell ref="A58:H58"/>
    <mergeCell ref="A59:H59"/>
    <mergeCell ref="I4:J4"/>
    <mergeCell ref="A1:L1"/>
    <mergeCell ref="A2:L2"/>
    <mergeCell ref="A3:A8"/>
    <mergeCell ref="C3:F3"/>
    <mergeCell ref="L5:L8"/>
    <mergeCell ref="B56:C56"/>
    <mergeCell ref="A52:C52"/>
    <mergeCell ref="B53:C53"/>
    <mergeCell ref="B54:C54"/>
    <mergeCell ref="B55:C55"/>
    <mergeCell ref="D64:F64"/>
    <mergeCell ref="D66:E66"/>
    <mergeCell ref="G3:L3"/>
    <mergeCell ref="G4:H4"/>
    <mergeCell ref="K4:L4"/>
    <mergeCell ref="G5:G8"/>
    <mergeCell ref="H5:H8"/>
    <mergeCell ref="I5:I8"/>
    <mergeCell ref="J5:J8"/>
    <mergeCell ref="K5:K8"/>
  </mergeCells>
  <printOptions gridLines="1"/>
  <pageMargins left="0.28" right="0.17" top="0.73" bottom="0.7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selection activeCell="F32" sqref="F32:F41"/>
    </sheetView>
  </sheetViews>
  <sheetFormatPr defaultColWidth="9.140625" defaultRowHeight="12.75"/>
  <cols>
    <col min="1" max="1" width="27.57421875" style="2" customWidth="1"/>
    <col min="2" max="2" width="8.8515625" style="119" bestFit="1" customWidth="1"/>
    <col min="3" max="3" width="7.7109375" style="2" bestFit="1" customWidth="1"/>
    <col min="4" max="4" width="8.57421875" style="2" bestFit="1" customWidth="1"/>
    <col min="5" max="5" width="28.00390625" style="111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65" t="s">
        <v>108</v>
      </c>
      <c r="B1" s="266"/>
      <c r="C1" s="266"/>
      <c r="D1" s="266"/>
      <c r="E1" s="266"/>
      <c r="F1" s="266"/>
      <c r="G1" s="266"/>
      <c r="H1" s="267"/>
    </row>
    <row r="2" spans="1:8" ht="15.75">
      <c r="A2" s="268" t="s">
        <v>116</v>
      </c>
      <c r="B2" s="269"/>
      <c r="C2" s="269"/>
      <c r="D2" s="269"/>
      <c r="E2" s="269"/>
      <c r="F2" s="269"/>
      <c r="G2" s="269"/>
      <c r="H2" s="270"/>
    </row>
    <row r="3" spans="1:8" ht="16.5" thickBot="1">
      <c r="A3" s="271" t="s">
        <v>134</v>
      </c>
      <c r="B3" s="272"/>
      <c r="C3" s="272"/>
      <c r="D3" s="272"/>
      <c r="E3" s="272"/>
      <c r="F3" s="272"/>
      <c r="G3" s="272"/>
      <c r="H3" s="273"/>
    </row>
    <row r="4" spans="1:18" ht="13.5" thickTop="1">
      <c r="A4" s="274" t="s">
        <v>15</v>
      </c>
      <c r="B4" s="276" t="s">
        <v>7</v>
      </c>
      <c r="C4" s="278" t="s">
        <v>113</v>
      </c>
      <c r="D4" s="278"/>
      <c r="E4" s="279" t="s">
        <v>16</v>
      </c>
      <c r="F4" s="276" t="s">
        <v>7</v>
      </c>
      <c r="G4" s="278" t="s">
        <v>113</v>
      </c>
      <c r="H4" s="281"/>
      <c r="I4" s="94"/>
      <c r="J4" s="95"/>
      <c r="Q4" s="96"/>
      <c r="R4" s="96"/>
    </row>
    <row r="5" spans="1:18" ht="12.75">
      <c r="A5" s="274"/>
      <c r="B5" s="276"/>
      <c r="C5" s="1" t="s">
        <v>110</v>
      </c>
      <c r="D5" s="1" t="s">
        <v>111</v>
      </c>
      <c r="E5" s="279"/>
      <c r="F5" s="276"/>
      <c r="G5" s="1" t="s">
        <v>110</v>
      </c>
      <c r="H5" s="205" t="s">
        <v>111</v>
      </c>
      <c r="I5" s="94"/>
      <c r="J5" s="95"/>
      <c r="Q5" s="96"/>
      <c r="R5" s="96"/>
    </row>
    <row r="6" spans="1:18" ht="13.5" thickBot="1">
      <c r="A6" s="275"/>
      <c r="B6" s="277"/>
      <c r="C6" s="203" t="s">
        <v>6</v>
      </c>
      <c r="D6" s="203" t="s">
        <v>6</v>
      </c>
      <c r="E6" s="280"/>
      <c r="F6" s="277"/>
      <c r="G6" s="203" t="s">
        <v>6</v>
      </c>
      <c r="H6" s="206" t="s">
        <v>6</v>
      </c>
      <c r="I6" s="94"/>
      <c r="J6" s="95"/>
      <c r="Q6" s="96"/>
      <c r="R6" s="96"/>
    </row>
    <row r="7" spans="1:18" ht="13.5" thickTop="1">
      <c r="A7" s="262" t="s">
        <v>39</v>
      </c>
      <c r="B7" s="263"/>
      <c r="C7" s="263"/>
      <c r="D7" s="263"/>
      <c r="E7" s="263"/>
      <c r="F7" s="263"/>
      <c r="G7" s="263"/>
      <c r="H7" s="264"/>
      <c r="I7" s="94"/>
      <c r="J7" s="95"/>
      <c r="Q7" s="96"/>
      <c r="R7" s="96"/>
    </row>
    <row r="8" spans="1:14" ht="12.75">
      <c r="A8" s="22" t="s">
        <v>60</v>
      </c>
      <c r="B8" s="216">
        <v>0.5125</v>
      </c>
      <c r="C8" s="49">
        <v>1.6</v>
      </c>
      <c r="D8" s="49">
        <v>2.42</v>
      </c>
      <c r="E8" s="22" t="s">
        <v>53</v>
      </c>
      <c r="F8" s="97">
        <v>-0.6</v>
      </c>
      <c r="G8" s="49">
        <v>0.05</v>
      </c>
      <c r="H8" s="25">
        <v>0.02</v>
      </c>
      <c r="K8" s="99"/>
      <c r="L8" s="99"/>
      <c r="M8" s="96"/>
      <c r="N8" s="96"/>
    </row>
    <row r="9" spans="1:14" ht="12.75">
      <c r="A9" s="22" t="s">
        <v>76</v>
      </c>
      <c r="B9" s="216">
        <v>0.152</v>
      </c>
      <c r="C9" s="49">
        <v>250</v>
      </c>
      <c r="D9" s="49">
        <v>288</v>
      </c>
      <c r="E9" s="22" t="s">
        <v>86</v>
      </c>
      <c r="F9" s="97">
        <v>-0.39897698209718674</v>
      </c>
      <c r="G9" s="49">
        <v>39.1</v>
      </c>
      <c r="H9" s="25">
        <v>23.5</v>
      </c>
      <c r="I9" s="46"/>
      <c r="J9" s="46"/>
      <c r="K9" s="49"/>
      <c r="L9" s="48"/>
      <c r="M9" s="94"/>
      <c r="N9" s="95"/>
    </row>
    <row r="10" spans="1:14" ht="12.75">
      <c r="A10" s="22" t="s">
        <v>42</v>
      </c>
      <c r="B10" s="216">
        <v>0.15</v>
      </c>
      <c r="C10" s="49">
        <v>2.2</v>
      </c>
      <c r="D10" s="49">
        <v>2.53</v>
      </c>
      <c r="E10" s="22" t="s">
        <v>50</v>
      </c>
      <c r="F10" s="97">
        <v>-0.1666666666666666</v>
      </c>
      <c r="G10" s="49">
        <v>5.1</v>
      </c>
      <c r="H10" s="25">
        <v>4.25</v>
      </c>
      <c r="I10" s="65"/>
      <c r="J10" s="65"/>
      <c r="K10" s="49"/>
      <c r="L10" s="48"/>
      <c r="M10" s="94"/>
      <c r="N10" s="95"/>
    </row>
    <row r="11" spans="1:14" ht="12.75">
      <c r="A11" s="22" t="s">
        <v>85</v>
      </c>
      <c r="B11" s="216">
        <v>0.10704225352112676</v>
      </c>
      <c r="C11" s="49">
        <v>355</v>
      </c>
      <c r="D11" s="49">
        <v>393</v>
      </c>
      <c r="E11" s="22" t="s">
        <v>38</v>
      </c>
      <c r="F11" s="97">
        <v>-0.15</v>
      </c>
      <c r="G11" s="49">
        <v>2</v>
      </c>
      <c r="H11" s="25">
        <v>1.7</v>
      </c>
      <c r="I11" s="46"/>
      <c r="J11" s="46"/>
      <c r="K11" s="49"/>
      <c r="L11" s="48"/>
      <c r="M11" s="94"/>
      <c r="N11" s="95"/>
    </row>
    <row r="12" spans="1:14" ht="12.75">
      <c r="A12" s="22" t="s">
        <v>87</v>
      </c>
      <c r="B12" s="216">
        <v>0.10236220472440945</v>
      </c>
      <c r="C12" s="49">
        <v>127</v>
      </c>
      <c r="D12" s="49">
        <v>140</v>
      </c>
      <c r="E12" s="22" t="s">
        <v>123</v>
      </c>
      <c r="F12" s="97">
        <v>-0.1304347826086956</v>
      </c>
      <c r="G12" s="49">
        <v>2.3</v>
      </c>
      <c r="H12" s="25">
        <v>2</v>
      </c>
      <c r="I12" s="46"/>
      <c r="J12" s="46"/>
      <c r="K12" s="49"/>
      <c r="L12" s="48"/>
      <c r="M12" s="94"/>
      <c r="N12" s="95"/>
    </row>
    <row r="13" spans="1:14" ht="12.75">
      <c r="A13" s="22" t="s">
        <v>52</v>
      </c>
      <c r="B13" s="216">
        <v>0.06965627134076946</v>
      </c>
      <c r="C13" s="49">
        <v>43.93</v>
      </c>
      <c r="D13" s="49">
        <v>46.99</v>
      </c>
      <c r="E13" s="22" t="s">
        <v>65</v>
      </c>
      <c r="F13" s="97">
        <v>-0.125</v>
      </c>
      <c r="G13" s="49">
        <v>12</v>
      </c>
      <c r="H13" s="25">
        <v>10.5</v>
      </c>
      <c r="I13" s="46"/>
      <c r="J13" s="46"/>
      <c r="K13" s="49"/>
      <c r="L13" s="48"/>
      <c r="M13" s="94"/>
      <c r="N13" s="95"/>
    </row>
    <row r="14" spans="1:14" ht="12.75">
      <c r="A14" s="22" t="s">
        <v>56</v>
      </c>
      <c r="B14" s="216">
        <v>0.06555752212389374</v>
      </c>
      <c r="C14" s="49">
        <v>282.5</v>
      </c>
      <c r="D14" s="49">
        <v>301.02</v>
      </c>
      <c r="E14" s="22" t="s">
        <v>94</v>
      </c>
      <c r="F14" s="97">
        <v>-0.11904761904761904</v>
      </c>
      <c r="G14" s="49">
        <v>10.5</v>
      </c>
      <c r="H14" s="25">
        <v>9.25</v>
      </c>
      <c r="I14" s="46"/>
      <c r="J14" s="100"/>
      <c r="K14" s="49"/>
      <c r="L14" s="48"/>
      <c r="M14" s="94"/>
      <c r="N14" s="95"/>
    </row>
    <row r="15" spans="1:14" ht="12.75">
      <c r="A15" s="22" t="s">
        <v>122</v>
      </c>
      <c r="B15" s="216">
        <v>0.04347826086956526</v>
      </c>
      <c r="C15" s="49">
        <v>2.3</v>
      </c>
      <c r="D15" s="49">
        <v>2.4</v>
      </c>
      <c r="E15" s="22" t="s">
        <v>66</v>
      </c>
      <c r="F15" s="97">
        <v>-0.1044776119402985</v>
      </c>
      <c r="G15" s="49">
        <v>67</v>
      </c>
      <c r="H15" s="25">
        <v>60</v>
      </c>
      <c r="I15" s="46"/>
      <c r="J15" s="46"/>
      <c r="K15" s="49"/>
      <c r="L15" s="48"/>
      <c r="M15" s="94"/>
      <c r="N15" s="95"/>
    </row>
    <row r="16" spans="1:14" ht="12.75">
      <c r="A16" s="32" t="s">
        <v>8</v>
      </c>
      <c r="B16" s="216">
        <v>0.03333333333333336</v>
      </c>
      <c r="C16" s="49">
        <v>3</v>
      </c>
      <c r="D16" s="49">
        <v>3.1</v>
      </c>
      <c r="E16" s="22" t="s">
        <v>62</v>
      </c>
      <c r="F16" s="97">
        <v>-0.10256410256410266</v>
      </c>
      <c r="G16" s="49">
        <v>0.78</v>
      </c>
      <c r="H16" s="25">
        <v>0.7</v>
      </c>
      <c r="I16" s="46"/>
      <c r="J16" s="46"/>
      <c r="K16" s="49"/>
      <c r="L16" s="48"/>
      <c r="M16" s="94"/>
      <c r="N16" s="95"/>
    </row>
    <row r="17" spans="1:14" ht="12.75">
      <c r="A17" s="22" t="s">
        <v>43</v>
      </c>
      <c r="B17" s="216">
        <v>0.03333333333333333</v>
      </c>
      <c r="C17" s="49">
        <v>15</v>
      </c>
      <c r="D17" s="49">
        <v>15.5</v>
      </c>
      <c r="E17" s="22" t="s">
        <v>41</v>
      </c>
      <c r="F17" s="97">
        <v>-0.10141206675224647</v>
      </c>
      <c r="G17" s="49">
        <v>7.79</v>
      </c>
      <c r="H17" s="25">
        <v>7</v>
      </c>
      <c r="I17" s="46"/>
      <c r="J17" s="46"/>
      <c r="K17" s="49"/>
      <c r="L17" s="48"/>
      <c r="M17" s="94"/>
      <c r="N17" s="95"/>
    </row>
    <row r="18" spans="1:14" ht="13.5" thickBot="1">
      <c r="A18" s="22"/>
      <c r="B18" s="97"/>
      <c r="C18" s="49"/>
      <c r="D18" s="25"/>
      <c r="E18" s="98"/>
      <c r="F18" s="101"/>
      <c r="G18" s="48"/>
      <c r="H18" s="102"/>
      <c r="I18" s="46"/>
      <c r="J18" s="46"/>
      <c r="K18" s="49"/>
      <c r="L18" s="48"/>
      <c r="M18" s="94"/>
      <c r="N18" s="95"/>
    </row>
    <row r="19" spans="1:14" ht="12.75">
      <c r="A19" s="247" t="s">
        <v>112</v>
      </c>
      <c r="B19" s="230" t="s">
        <v>7</v>
      </c>
      <c r="C19" s="230" t="s">
        <v>110</v>
      </c>
      <c r="D19" s="230" t="s">
        <v>111</v>
      </c>
      <c r="E19" s="230"/>
      <c r="F19" s="230" t="s">
        <v>7</v>
      </c>
      <c r="G19" s="230" t="s">
        <v>110</v>
      </c>
      <c r="H19" s="248" t="s">
        <v>111</v>
      </c>
      <c r="I19" s="46"/>
      <c r="J19" s="46"/>
      <c r="K19" s="49"/>
      <c r="L19" s="48"/>
      <c r="M19" s="94"/>
      <c r="N19" s="95"/>
    </row>
    <row r="20" spans="1:14" ht="12.75">
      <c r="A20" s="22"/>
      <c r="B20" s="97"/>
      <c r="C20" s="213" t="s">
        <v>6</v>
      </c>
      <c r="D20" s="214" t="s">
        <v>6</v>
      </c>
      <c r="E20" s="98"/>
      <c r="F20" s="97"/>
      <c r="G20" s="213" t="s">
        <v>6</v>
      </c>
      <c r="H20" s="214" t="s">
        <v>6</v>
      </c>
      <c r="I20" s="46"/>
      <c r="J20" s="46"/>
      <c r="K20" s="49"/>
      <c r="L20" s="48"/>
      <c r="M20" s="94"/>
      <c r="N20" s="95"/>
    </row>
    <row r="21" spans="1:14" ht="12.75">
      <c r="A21" s="22" t="s">
        <v>63</v>
      </c>
      <c r="B21" s="97">
        <v>0.8521341463414636</v>
      </c>
      <c r="C21" s="49">
        <v>6.56</v>
      </c>
      <c r="D21" s="25">
        <v>12.15</v>
      </c>
      <c r="E21" s="22" t="s">
        <v>53</v>
      </c>
      <c r="F21" s="97">
        <v>-0.7142857142857143</v>
      </c>
      <c r="G21" s="49">
        <v>0.07</v>
      </c>
      <c r="H21" s="25">
        <v>0.02</v>
      </c>
      <c r="I21" s="46"/>
      <c r="J21" s="46"/>
      <c r="K21" s="49"/>
      <c r="L21" s="48"/>
      <c r="M21" s="94"/>
      <c r="N21" s="95"/>
    </row>
    <row r="22" spans="1:14" ht="12.75">
      <c r="A22" s="22" t="s">
        <v>66</v>
      </c>
      <c r="B22" s="97">
        <v>0.5</v>
      </c>
      <c r="C22" s="49">
        <v>40</v>
      </c>
      <c r="D22" s="25">
        <v>60</v>
      </c>
      <c r="E22" s="22" t="s">
        <v>49</v>
      </c>
      <c r="F22" s="97">
        <v>-0.7111111111111111</v>
      </c>
      <c r="G22" s="49">
        <v>0.9</v>
      </c>
      <c r="H22" s="25">
        <v>0.26</v>
      </c>
      <c r="I22" s="46"/>
      <c r="J22" s="46"/>
      <c r="K22" s="49"/>
      <c r="L22" s="48"/>
      <c r="M22" s="94"/>
      <c r="N22" s="95"/>
    </row>
    <row r="23" spans="1:14" ht="12.75">
      <c r="A23" s="32" t="s">
        <v>122</v>
      </c>
      <c r="B23" s="97">
        <v>0.33333333333333326</v>
      </c>
      <c r="C23" s="49">
        <v>1.8</v>
      </c>
      <c r="D23" s="25">
        <v>2.4</v>
      </c>
      <c r="E23" s="22" t="s">
        <v>94</v>
      </c>
      <c r="F23" s="97">
        <v>-0.5</v>
      </c>
      <c r="G23" s="49">
        <v>18.5</v>
      </c>
      <c r="H23" s="25">
        <v>9.25</v>
      </c>
      <c r="I23" s="46"/>
      <c r="J23" s="46"/>
      <c r="K23" s="49"/>
      <c r="L23" s="48"/>
      <c r="M23" s="94"/>
      <c r="N23" s="95"/>
    </row>
    <row r="24" spans="1:14" ht="12.75">
      <c r="A24" s="22" t="s">
        <v>42</v>
      </c>
      <c r="B24" s="97">
        <v>0.2713567839195979</v>
      </c>
      <c r="C24" s="103">
        <v>1.99</v>
      </c>
      <c r="D24" s="25">
        <v>2.53</v>
      </c>
      <c r="E24" s="22" t="s">
        <v>92</v>
      </c>
      <c r="F24" s="97">
        <v>-0.3560283687943262</v>
      </c>
      <c r="G24" s="49">
        <v>14.1</v>
      </c>
      <c r="H24" s="25">
        <v>9.08</v>
      </c>
      <c r="I24" s="46"/>
      <c r="J24" s="46"/>
      <c r="K24" s="49"/>
      <c r="L24" s="48"/>
      <c r="M24" s="94"/>
      <c r="N24" s="95"/>
    </row>
    <row r="25" spans="1:14" ht="12.75">
      <c r="A25" s="22" t="s">
        <v>76</v>
      </c>
      <c r="B25" s="97">
        <v>0.2</v>
      </c>
      <c r="C25" s="49">
        <v>240</v>
      </c>
      <c r="D25" s="25">
        <v>288</v>
      </c>
      <c r="E25" s="22" t="s">
        <v>8</v>
      </c>
      <c r="F25" s="97">
        <v>-0.3404255319148936</v>
      </c>
      <c r="G25" s="49">
        <v>4.7</v>
      </c>
      <c r="H25" s="25">
        <v>3.1</v>
      </c>
      <c r="I25" s="46"/>
      <c r="J25" s="46"/>
      <c r="K25" s="49"/>
      <c r="L25" s="48"/>
      <c r="M25" s="94"/>
      <c r="N25" s="95"/>
    </row>
    <row r="26" spans="1:14" ht="12.75">
      <c r="A26" s="22" t="s">
        <v>87</v>
      </c>
      <c r="B26" s="97">
        <v>0.16656945254562114</v>
      </c>
      <c r="C26" s="49">
        <v>120.01</v>
      </c>
      <c r="D26" s="25">
        <v>140</v>
      </c>
      <c r="E26" s="22" t="s">
        <v>62</v>
      </c>
      <c r="F26" s="97">
        <v>-0.306930693069307</v>
      </c>
      <c r="G26" s="49">
        <v>1.01</v>
      </c>
      <c r="H26" s="25">
        <v>0.7</v>
      </c>
      <c r="I26" s="46"/>
      <c r="J26" s="46"/>
      <c r="K26" s="49"/>
      <c r="L26" s="48"/>
      <c r="M26" s="94"/>
      <c r="N26" s="95"/>
    </row>
    <row r="27" spans="1:14" ht="12.75">
      <c r="A27" s="22" t="s">
        <v>46</v>
      </c>
      <c r="B27" s="97">
        <v>0.15759259259259256</v>
      </c>
      <c r="C27" s="49">
        <v>54</v>
      </c>
      <c r="D27" s="25">
        <v>62.51</v>
      </c>
      <c r="E27" s="22" t="s">
        <v>54</v>
      </c>
      <c r="F27" s="97">
        <v>-0.2882352941176471</v>
      </c>
      <c r="G27" s="49">
        <v>8.5</v>
      </c>
      <c r="H27" s="25">
        <v>6.05</v>
      </c>
      <c r="I27" s="46"/>
      <c r="J27" s="46"/>
      <c r="K27" s="49"/>
      <c r="L27" s="48"/>
      <c r="M27" s="94"/>
      <c r="N27" s="95"/>
    </row>
    <row r="28" spans="1:14" ht="12.75">
      <c r="A28" s="22" t="s">
        <v>60</v>
      </c>
      <c r="B28" s="97">
        <v>0.1523809523809523</v>
      </c>
      <c r="C28" s="49">
        <v>2.1</v>
      </c>
      <c r="D28" s="25">
        <v>2.42</v>
      </c>
      <c r="E28" s="22" t="s">
        <v>61</v>
      </c>
      <c r="F28" s="97">
        <v>-0.28333333333333344</v>
      </c>
      <c r="G28" s="49">
        <v>4.2</v>
      </c>
      <c r="H28" s="25">
        <v>3.01</v>
      </c>
      <c r="I28" s="46"/>
      <c r="J28" s="46"/>
      <c r="K28" s="49"/>
      <c r="L28" s="48"/>
      <c r="M28" s="94"/>
      <c r="N28" s="95"/>
    </row>
    <row r="29" spans="1:14" ht="12.75">
      <c r="A29" s="22" t="s">
        <v>56</v>
      </c>
      <c r="B29" s="97">
        <v>0.09422028353326048</v>
      </c>
      <c r="C29" s="49">
        <v>275.1</v>
      </c>
      <c r="D29" s="25">
        <v>301.02</v>
      </c>
      <c r="E29" s="22" t="s">
        <v>51</v>
      </c>
      <c r="F29" s="97">
        <v>-0.2710706150341685</v>
      </c>
      <c r="G29" s="49">
        <v>43.9</v>
      </c>
      <c r="H29" s="25">
        <v>32</v>
      </c>
      <c r="I29" s="46"/>
      <c r="J29" s="46"/>
      <c r="K29" s="49"/>
      <c r="L29" s="48"/>
      <c r="M29" s="94"/>
      <c r="N29" s="95"/>
    </row>
    <row r="30" spans="1:14" ht="13.5" thickBot="1">
      <c r="A30" s="104" t="s">
        <v>67</v>
      </c>
      <c r="B30" s="105">
        <v>0.029585798816568046</v>
      </c>
      <c r="C30" s="106">
        <v>84.5</v>
      </c>
      <c r="D30" s="107">
        <v>87</v>
      </c>
      <c r="E30" s="109" t="s">
        <v>65</v>
      </c>
      <c r="F30" s="105">
        <v>-0.2446043165467626</v>
      </c>
      <c r="G30" s="108">
        <v>13.9</v>
      </c>
      <c r="H30" s="110">
        <v>10.5</v>
      </c>
      <c r="I30" s="46"/>
      <c r="J30" s="46"/>
      <c r="K30" s="49"/>
      <c r="L30" s="48"/>
      <c r="M30" s="94"/>
      <c r="N30" s="95"/>
    </row>
    <row r="31" spans="1:14" ht="12.75">
      <c r="A31" s="249" t="s">
        <v>14</v>
      </c>
      <c r="B31" s="250"/>
      <c r="C31" s="250"/>
      <c r="D31" s="250"/>
      <c r="E31" s="250"/>
      <c r="F31" s="250"/>
      <c r="G31" s="250"/>
      <c r="H31" s="251"/>
      <c r="K31" s="99"/>
      <c r="L31" s="99"/>
      <c r="M31" s="96"/>
      <c r="N31" s="96"/>
    </row>
    <row r="32" spans="1:14" ht="12.75">
      <c r="A32" s="22" t="s">
        <v>66</v>
      </c>
      <c r="B32" s="97">
        <v>1.0066889632107023</v>
      </c>
      <c r="C32" s="49">
        <v>29.9</v>
      </c>
      <c r="D32" s="25">
        <v>60</v>
      </c>
      <c r="E32" s="22" t="s">
        <v>49</v>
      </c>
      <c r="F32" s="97">
        <v>-0.675</v>
      </c>
      <c r="G32" s="49">
        <v>0.8</v>
      </c>
      <c r="H32" s="25">
        <v>0.26</v>
      </c>
      <c r="I32" s="46"/>
      <c r="J32" s="46"/>
      <c r="K32" s="49"/>
      <c r="L32" s="48"/>
      <c r="M32" s="94"/>
      <c r="N32" s="95"/>
    </row>
    <row r="33" spans="1:14" ht="12.75">
      <c r="A33" s="22" t="s">
        <v>63</v>
      </c>
      <c r="B33" s="97">
        <v>0.8549618320610688</v>
      </c>
      <c r="C33" s="49">
        <v>6.55</v>
      </c>
      <c r="D33" s="25">
        <v>12.15</v>
      </c>
      <c r="E33" s="22" t="s">
        <v>53</v>
      </c>
      <c r="F33" s="97">
        <v>-0.6666666666666666</v>
      </c>
      <c r="G33" s="49">
        <v>0.06</v>
      </c>
      <c r="H33" s="25">
        <v>0.02</v>
      </c>
      <c r="I33" s="46"/>
      <c r="J33" s="46"/>
      <c r="K33" s="49"/>
      <c r="L33" s="48"/>
      <c r="M33" s="94"/>
      <c r="N33" s="95"/>
    </row>
    <row r="34" spans="1:14" ht="12.75">
      <c r="A34" s="22" t="s">
        <v>76</v>
      </c>
      <c r="B34" s="97">
        <v>0.44</v>
      </c>
      <c r="C34" s="49">
        <v>200</v>
      </c>
      <c r="D34" s="25">
        <v>288</v>
      </c>
      <c r="E34" s="22" t="s">
        <v>8</v>
      </c>
      <c r="F34" s="97">
        <v>-0.3111111111111111</v>
      </c>
      <c r="G34" s="49">
        <v>4.5</v>
      </c>
      <c r="H34" s="25">
        <v>3.1</v>
      </c>
      <c r="I34" s="65"/>
      <c r="J34" s="65"/>
      <c r="K34" s="49"/>
      <c r="L34" s="48"/>
      <c r="M34" s="94"/>
      <c r="N34" s="95"/>
    </row>
    <row r="35" spans="1:14" ht="12.75">
      <c r="A35" s="22" t="s">
        <v>42</v>
      </c>
      <c r="B35" s="97">
        <v>0.4134078212290501</v>
      </c>
      <c r="C35" s="49">
        <v>1.79</v>
      </c>
      <c r="D35" s="25">
        <v>2.53</v>
      </c>
      <c r="E35" s="22" t="s">
        <v>65</v>
      </c>
      <c r="F35" s="97">
        <v>-0.3</v>
      </c>
      <c r="G35" s="49">
        <v>15</v>
      </c>
      <c r="H35" s="25">
        <v>10.5</v>
      </c>
      <c r="I35" s="46"/>
      <c r="J35" s="46"/>
      <c r="K35" s="49"/>
      <c r="L35" s="48"/>
      <c r="M35" s="94"/>
      <c r="N35" s="95"/>
    </row>
    <row r="36" spans="1:14" ht="12.75">
      <c r="A36" s="22" t="s">
        <v>85</v>
      </c>
      <c r="B36" s="97">
        <v>0.4035714285714286</v>
      </c>
      <c r="C36" s="49">
        <v>280</v>
      </c>
      <c r="D36" s="25">
        <v>393</v>
      </c>
      <c r="E36" s="22" t="s">
        <v>51</v>
      </c>
      <c r="F36" s="97">
        <v>-0.2718998862343573</v>
      </c>
      <c r="G36" s="49">
        <v>43.95</v>
      </c>
      <c r="H36" s="25">
        <v>32</v>
      </c>
      <c r="I36" s="46"/>
      <c r="J36" s="46"/>
      <c r="K36" s="49"/>
      <c r="L36" s="48"/>
      <c r="M36" s="94"/>
      <c r="N36" s="95"/>
    </row>
    <row r="37" spans="1:14" ht="12.75">
      <c r="A37" s="22" t="s">
        <v>48</v>
      </c>
      <c r="B37" s="97">
        <v>0.38461538461538464</v>
      </c>
      <c r="C37" s="49">
        <v>6.5</v>
      </c>
      <c r="D37" s="25">
        <v>9</v>
      </c>
      <c r="E37" s="22" t="s">
        <v>38</v>
      </c>
      <c r="F37" s="97">
        <v>-0.25764192139737996</v>
      </c>
      <c r="G37" s="49">
        <v>2.29</v>
      </c>
      <c r="H37" s="25">
        <v>1.7</v>
      </c>
      <c r="I37" s="46"/>
      <c r="J37" s="46"/>
      <c r="K37" s="49"/>
      <c r="L37" s="48"/>
      <c r="M37" s="94"/>
      <c r="N37" s="95"/>
    </row>
    <row r="38" spans="1:14" ht="12.75">
      <c r="A38" s="22" t="s">
        <v>117</v>
      </c>
      <c r="B38" s="97">
        <v>0.37109375</v>
      </c>
      <c r="C38" s="49">
        <v>2.56</v>
      </c>
      <c r="D38" s="25">
        <v>3.51</v>
      </c>
      <c r="E38" s="22" t="s">
        <v>54</v>
      </c>
      <c r="F38" s="97">
        <v>-0.24375</v>
      </c>
      <c r="G38" s="49">
        <v>8</v>
      </c>
      <c r="H38" s="25">
        <v>6.05</v>
      </c>
      <c r="I38" s="46"/>
      <c r="J38" s="46"/>
      <c r="K38" s="49"/>
      <c r="L38" s="48"/>
      <c r="M38" s="94"/>
      <c r="N38" s="95"/>
    </row>
    <row r="39" spans="1:14" ht="12.75">
      <c r="A39" s="22" t="s">
        <v>67</v>
      </c>
      <c r="B39" s="97">
        <v>0.3333333333333333</v>
      </c>
      <c r="C39" s="49">
        <v>65.25</v>
      </c>
      <c r="D39" s="25">
        <v>87</v>
      </c>
      <c r="E39" s="22" t="s">
        <v>94</v>
      </c>
      <c r="F39" s="97">
        <v>-0.15215398716773604</v>
      </c>
      <c r="G39" s="49">
        <v>10.91</v>
      </c>
      <c r="H39" s="25">
        <v>9.25</v>
      </c>
      <c r="I39" s="46"/>
      <c r="J39" s="47"/>
      <c r="K39" s="49"/>
      <c r="L39" s="48"/>
      <c r="M39" s="94"/>
      <c r="N39" s="95"/>
    </row>
    <row r="40" spans="1:14" ht="12.75">
      <c r="A40" s="22" t="s">
        <v>46</v>
      </c>
      <c r="B40" s="97">
        <v>0.27597468871198194</v>
      </c>
      <c r="C40" s="49">
        <v>48.99</v>
      </c>
      <c r="D40" s="25">
        <v>62.51</v>
      </c>
      <c r="E40" s="22" t="s">
        <v>123</v>
      </c>
      <c r="F40" s="97">
        <v>-0.1304347826086956</v>
      </c>
      <c r="G40" s="49">
        <v>2.3</v>
      </c>
      <c r="H40" s="25">
        <v>2</v>
      </c>
      <c r="I40" s="46"/>
      <c r="J40" s="46"/>
      <c r="K40" s="49"/>
      <c r="L40" s="48"/>
      <c r="M40" s="94"/>
      <c r="N40" s="95"/>
    </row>
    <row r="41" spans="1:14" ht="13.5" thickBot="1">
      <c r="A41" s="109" t="s">
        <v>55</v>
      </c>
      <c r="B41" s="105">
        <v>0.2753623188405797</v>
      </c>
      <c r="C41" s="106">
        <v>6.21</v>
      </c>
      <c r="D41" s="110">
        <v>7.92</v>
      </c>
      <c r="E41" s="109" t="s">
        <v>62</v>
      </c>
      <c r="F41" s="105">
        <v>-0.125</v>
      </c>
      <c r="G41" s="106">
        <v>0.8</v>
      </c>
      <c r="H41" s="110">
        <v>0.7</v>
      </c>
      <c r="I41" s="46"/>
      <c r="J41" s="46"/>
      <c r="K41" s="49"/>
      <c r="L41" s="48"/>
      <c r="M41" s="94"/>
      <c r="N41" s="95"/>
    </row>
    <row r="42" spans="2:14" ht="12.75">
      <c r="B42" s="2"/>
      <c r="I42" s="46"/>
      <c r="J42" s="46"/>
      <c r="K42" s="49"/>
      <c r="L42" s="48"/>
      <c r="M42" s="94"/>
      <c r="N42" s="95"/>
    </row>
    <row r="43" spans="1:11" ht="12.75">
      <c r="A43" s="112" t="s">
        <v>73</v>
      </c>
      <c r="B43" s="113"/>
      <c r="C43" s="112"/>
      <c r="D43" s="49" t="s">
        <v>0</v>
      </c>
      <c r="F43" s="49"/>
      <c r="G43" s="49"/>
      <c r="H43" s="49"/>
      <c r="I43" s="94"/>
      <c r="J43" s="94"/>
      <c r="K43" s="95"/>
    </row>
    <row r="44" spans="1:11" ht="12.75">
      <c r="A44" s="261" t="s">
        <v>74</v>
      </c>
      <c r="B44" s="261"/>
      <c r="C44" s="261"/>
      <c r="D44" s="261"/>
      <c r="E44" s="261"/>
      <c r="F44" s="261"/>
      <c r="G44" s="261"/>
      <c r="H44" s="261"/>
      <c r="I44" s="94"/>
      <c r="J44" s="94"/>
      <c r="K44" s="95"/>
    </row>
    <row r="45" spans="1:11" ht="12.75">
      <c r="A45" s="261" t="s">
        <v>126</v>
      </c>
      <c r="B45" s="261"/>
      <c r="C45" s="261"/>
      <c r="D45" s="261"/>
      <c r="E45" s="261"/>
      <c r="F45" s="261"/>
      <c r="G45" s="261"/>
      <c r="H45" s="261"/>
      <c r="I45" s="94"/>
      <c r="J45" s="94"/>
      <c r="K45" s="95"/>
    </row>
    <row r="46" spans="1:11" ht="12.75">
      <c r="A46" s="261" t="s">
        <v>79</v>
      </c>
      <c r="B46" s="261"/>
      <c r="C46" s="261"/>
      <c r="D46" s="261"/>
      <c r="E46" s="261"/>
      <c r="F46" s="261"/>
      <c r="G46" s="261"/>
      <c r="H46" s="261"/>
      <c r="I46" s="94"/>
      <c r="J46" s="94"/>
      <c r="K46" s="95"/>
    </row>
    <row r="47" spans="2:11" ht="12.75">
      <c r="B47" s="2"/>
      <c r="I47" s="94"/>
      <c r="J47" s="94"/>
      <c r="K47" s="95"/>
    </row>
    <row r="48" spans="1:11" ht="12.75">
      <c r="A48" s="112"/>
      <c r="B48" s="113"/>
      <c r="C48" s="112"/>
      <c r="D48" s="49"/>
      <c r="E48" s="114"/>
      <c r="F48" s="49"/>
      <c r="G48" s="49"/>
      <c r="H48" s="49"/>
      <c r="I48" s="94"/>
      <c r="J48" s="94"/>
      <c r="K48" s="95"/>
    </row>
    <row r="49" ht="12.75">
      <c r="B49" s="2"/>
    </row>
    <row r="50" spans="2:8" ht="12.75">
      <c r="B50" s="113"/>
      <c r="C50" s="112"/>
      <c r="D50" s="49"/>
      <c r="E50" s="114"/>
      <c r="F50" s="49"/>
      <c r="G50" s="49"/>
      <c r="H50" s="49"/>
    </row>
    <row r="51" spans="1:8" ht="12.75">
      <c r="A51" s="112"/>
      <c r="B51" s="113"/>
      <c r="C51" s="112"/>
      <c r="D51" s="49"/>
      <c r="E51" s="114"/>
      <c r="F51" s="49"/>
      <c r="G51" s="49"/>
      <c r="H51" s="49"/>
    </row>
    <row r="52" spans="1:8" ht="12.75">
      <c r="A52" s="115"/>
      <c r="B52" s="116"/>
      <c r="C52" s="115"/>
      <c r="D52" s="117"/>
      <c r="E52" s="118"/>
      <c r="F52" s="117"/>
      <c r="G52" s="117"/>
      <c r="H52" s="117"/>
    </row>
  </sheetData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116" zoomScaleNormal="116" workbookViewId="0" topLeftCell="A46">
      <selection activeCell="B66" sqref="B66"/>
    </sheetView>
  </sheetViews>
  <sheetFormatPr defaultColWidth="19.00390625" defaultRowHeight="12.75"/>
  <cols>
    <col min="1" max="1" width="31.421875" style="201" bestFit="1" customWidth="1"/>
    <col min="2" max="2" width="12.8515625" style="120" bestFit="1" customWidth="1"/>
    <col min="3" max="3" width="14.57421875" style="202" bestFit="1" customWidth="1"/>
    <col min="4" max="4" width="18.7109375" style="120" bestFit="1" customWidth="1"/>
    <col min="5" max="5" width="11.28125" style="120" bestFit="1" customWidth="1"/>
    <col min="6" max="6" width="15.00390625" style="120" bestFit="1" customWidth="1"/>
    <col min="7" max="7" width="17.28125" style="202" bestFit="1" customWidth="1"/>
    <col min="8" max="8" width="15.57421875" style="156" bestFit="1" customWidth="1"/>
    <col min="9" max="9" width="11.7109375" style="155" bestFit="1" customWidth="1"/>
    <col min="10" max="16384" width="19.00390625" style="120" customWidth="1"/>
  </cols>
  <sheetData>
    <row r="1" spans="1:9" ht="11.25">
      <c r="A1" s="293" t="s">
        <v>128</v>
      </c>
      <c r="B1" s="289"/>
      <c r="C1" s="289"/>
      <c r="D1" s="289"/>
      <c r="E1" s="289"/>
      <c r="F1" s="289"/>
      <c r="G1" s="289"/>
      <c r="H1" s="289"/>
      <c r="I1" s="294"/>
    </row>
    <row r="2" spans="1:11" ht="12" thickBot="1">
      <c r="A2" s="290" t="s">
        <v>115</v>
      </c>
      <c r="B2" s="291"/>
      <c r="C2" s="291"/>
      <c r="D2" s="291"/>
      <c r="E2" s="291"/>
      <c r="F2" s="291"/>
      <c r="G2" s="291"/>
      <c r="H2" s="291"/>
      <c r="I2" s="292"/>
      <c r="J2" s="121"/>
      <c r="K2" s="121"/>
    </row>
    <row r="3" spans="1:10" ht="11.25">
      <c r="A3" s="295" t="s">
        <v>19</v>
      </c>
      <c r="B3" s="122" t="s">
        <v>114</v>
      </c>
      <c r="C3" s="296" t="s">
        <v>130</v>
      </c>
      <c r="D3" s="298" t="s">
        <v>131</v>
      </c>
      <c r="E3" s="123" t="s">
        <v>40</v>
      </c>
      <c r="F3" s="124" t="s">
        <v>114</v>
      </c>
      <c r="G3" s="300" t="s">
        <v>120</v>
      </c>
      <c r="H3" s="302" t="s">
        <v>121</v>
      </c>
      <c r="I3" s="125" t="s">
        <v>40</v>
      </c>
      <c r="J3" s="126"/>
    </row>
    <row r="4" spans="1:10" ht="12" thickBot="1">
      <c r="A4" s="295"/>
      <c r="B4" s="127" t="s">
        <v>68</v>
      </c>
      <c r="C4" s="297"/>
      <c r="D4" s="299"/>
      <c r="E4" s="127" t="s">
        <v>75</v>
      </c>
      <c r="F4" s="128" t="s">
        <v>68</v>
      </c>
      <c r="G4" s="301"/>
      <c r="H4" s="303"/>
      <c r="I4" s="128" t="s">
        <v>75</v>
      </c>
      <c r="J4" s="126"/>
    </row>
    <row r="5" spans="1:10" ht="11.25">
      <c r="A5" s="129" t="s">
        <v>27</v>
      </c>
      <c r="B5" s="130">
        <v>4168</v>
      </c>
      <c r="C5" s="131">
        <v>134948547</v>
      </c>
      <c r="D5" s="132">
        <v>1490241663.76</v>
      </c>
      <c r="E5" s="133">
        <v>101718.82</v>
      </c>
      <c r="F5" s="130">
        <v>3837</v>
      </c>
      <c r="G5" s="131">
        <v>72091383</v>
      </c>
      <c r="H5" s="132">
        <v>736661770.17</v>
      </c>
      <c r="I5" s="133">
        <v>100868.26</v>
      </c>
      <c r="J5" s="126"/>
    </row>
    <row r="6" spans="1:10" ht="11.25">
      <c r="A6" s="134"/>
      <c r="B6" s="135"/>
      <c r="C6" s="136"/>
      <c r="D6" s="137"/>
      <c r="E6" s="138"/>
      <c r="F6" s="135"/>
      <c r="G6" s="136"/>
      <c r="H6" s="137"/>
      <c r="I6" s="138"/>
      <c r="J6" s="126"/>
    </row>
    <row r="7" spans="1:10" ht="11.25">
      <c r="A7" s="139" t="s">
        <v>28</v>
      </c>
      <c r="B7" s="140">
        <v>4007</v>
      </c>
      <c r="C7" s="141">
        <v>161697903</v>
      </c>
      <c r="D7" s="142">
        <v>2055084341.39</v>
      </c>
      <c r="E7" s="143">
        <v>92949.46</v>
      </c>
      <c r="F7" s="140">
        <v>4031</v>
      </c>
      <c r="G7" s="141">
        <v>121176552</v>
      </c>
      <c r="H7" s="142">
        <v>1672435339.26</v>
      </c>
      <c r="I7" s="143">
        <v>96845.29</v>
      </c>
      <c r="J7" s="126"/>
    </row>
    <row r="8" spans="1:10" ht="11.25">
      <c r="A8" s="134"/>
      <c r="B8" s="140"/>
      <c r="C8" s="141"/>
      <c r="D8" s="142"/>
      <c r="E8" s="143"/>
      <c r="F8" s="140"/>
      <c r="G8" s="141"/>
      <c r="H8" s="142"/>
      <c r="I8" s="143"/>
      <c r="J8" s="126"/>
    </row>
    <row r="9" spans="1:10" ht="11.25">
      <c r="A9" s="139" t="s">
        <v>29</v>
      </c>
      <c r="B9" s="140">
        <v>3352</v>
      </c>
      <c r="C9" s="141">
        <v>99380589</v>
      </c>
      <c r="D9" s="142">
        <v>1247093289.9</v>
      </c>
      <c r="E9" s="143">
        <v>90595.07</v>
      </c>
      <c r="F9" s="140">
        <v>4657</v>
      </c>
      <c r="G9" s="141">
        <v>172700431</v>
      </c>
      <c r="H9" s="142">
        <v>2104031660.62</v>
      </c>
      <c r="I9" s="143">
        <v>86896.12</v>
      </c>
      <c r="J9" s="126"/>
    </row>
    <row r="10" spans="1:10" ht="11.25">
      <c r="A10" s="134"/>
      <c r="B10" s="140"/>
      <c r="C10" s="141"/>
      <c r="D10" s="142"/>
      <c r="E10" s="143"/>
      <c r="F10" s="140"/>
      <c r="G10" s="141"/>
      <c r="H10" s="142"/>
      <c r="I10" s="143"/>
      <c r="J10" s="126"/>
    </row>
    <row r="11" spans="1:10" ht="11.25">
      <c r="A11" s="144" t="s">
        <v>30</v>
      </c>
      <c r="B11" s="140">
        <v>2720</v>
      </c>
      <c r="C11" s="141">
        <v>76978702</v>
      </c>
      <c r="D11" s="142">
        <v>766200125.73</v>
      </c>
      <c r="E11" s="143">
        <v>91110.61</v>
      </c>
      <c r="F11" s="140">
        <v>3205</v>
      </c>
      <c r="G11" s="141">
        <v>176014224</v>
      </c>
      <c r="H11" s="142">
        <v>1752716319.16</v>
      </c>
      <c r="I11" s="143">
        <v>88312.15</v>
      </c>
      <c r="J11" s="126"/>
    </row>
    <row r="12" spans="1:10" ht="11.25">
      <c r="A12" s="134"/>
      <c r="B12" s="140"/>
      <c r="C12" s="141"/>
      <c r="D12" s="142"/>
      <c r="E12" s="143"/>
      <c r="F12" s="140"/>
      <c r="G12" s="141"/>
      <c r="H12" s="142"/>
      <c r="I12" s="143"/>
      <c r="J12" s="126"/>
    </row>
    <row r="13" spans="1:10" ht="11.25">
      <c r="A13" s="139" t="s">
        <v>31</v>
      </c>
      <c r="B13" s="140">
        <v>3378</v>
      </c>
      <c r="C13" s="141">
        <v>77146241</v>
      </c>
      <c r="D13" s="142">
        <v>830821577.5</v>
      </c>
      <c r="E13" s="143">
        <v>90057.73</v>
      </c>
      <c r="F13" s="140">
        <v>3372</v>
      </c>
      <c r="G13" s="141">
        <v>123648585</v>
      </c>
      <c r="H13" s="142">
        <v>1128499353.57</v>
      </c>
      <c r="I13" s="143">
        <v>87094.49</v>
      </c>
      <c r="J13" s="126"/>
    </row>
    <row r="14" spans="1:10" ht="11.25">
      <c r="A14" s="134"/>
      <c r="B14" s="140"/>
      <c r="C14" s="141"/>
      <c r="D14" s="142"/>
      <c r="E14" s="143"/>
      <c r="F14" s="140"/>
      <c r="G14" s="141"/>
      <c r="H14" s="142"/>
      <c r="I14" s="143"/>
      <c r="J14" s="126"/>
    </row>
    <row r="15" spans="1:10" ht="11.25">
      <c r="A15" s="139" t="s">
        <v>84</v>
      </c>
      <c r="B15" s="140">
        <v>3230</v>
      </c>
      <c r="C15" s="141">
        <v>184146334</v>
      </c>
      <c r="D15" s="142">
        <v>1109532505.58</v>
      </c>
      <c r="E15" s="143">
        <v>90069.92</v>
      </c>
      <c r="F15" s="140">
        <v>3166</v>
      </c>
      <c r="G15" s="141">
        <v>1299424430</v>
      </c>
      <c r="H15" s="142">
        <v>4463572890.15</v>
      </c>
      <c r="I15" s="143">
        <v>85108.22</v>
      </c>
      <c r="J15" s="126"/>
    </row>
    <row r="16" spans="1:10" ht="11.25">
      <c r="A16" s="134"/>
      <c r="B16" s="140"/>
      <c r="C16" s="141"/>
      <c r="D16" s="142"/>
      <c r="E16" s="143"/>
      <c r="F16" s="140"/>
      <c r="G16" s="141"/>
      <c r="H16" s="142"/>
      <c r="I16" s="143"/>
      <c r="J16" s="126"/>
    </row>
    <row r="17" spans="1:10" ht="11.25">
      <c r="A17" s="139" t="s">
        <v>32</v>
      </c>
      <c r="B17" s="140">
        <v>3054</v>
      </c>
      <c r="C17" s="141">
        <v>579078354</v>
      </c>
      <c r="D17" s="142">
        <v>2019006684.1</v>
      </c>
      <c r="E17" s="143">
        <v>92021.84</v>
      </c>
      <c r="F17" s="140">
        <v>2853</v>
      </c>
      <c r="G17" s="141">
        <v>304917503</v>
      </c>
      <c r="H17" s="142">
        <v>1462104805.86</v>
      </c>
      <c r="I17" s="143">
        <v>85753.11</v>
      </c>
      <c r="J17" s="126"/>
    </row>
    <row r="18" spans="1:10" ht="11.25">
      <c r="A18" s="134"/>
      <c r="B18" s="140"/>
      <c r="C18" s="141"/>
      <c r="D18" s="142"/>
      <c r="E18" s="143"/>
      <c r="F18" s="140"/>
      <c r="G18" s="141"/>
      <c r="H18" s="142"/>
      <c r="I18" s="143"/>
      <c r="J18" s="126"/>
    </row>
    <row r="19" spans="1:10" ht="11.25">
      <c r="A19" s="139" t="s">
        <v>33</v>
      </c>
      <c r="B19" s="140">
        <v>2794</v>
      </c>
      <c r="C19" s="141">
        <v>121679095</v>
      </c>
      <c r="D19" s="142">
        <v>1371428153.34</v>
      </c>
      <c r="E19" s="143">
        <v>94544.95</v>
      </c>
      <c r="F19" s="140">
        <v>2901</v>
      </c>
      <c r="G19" s="141">
        <v>162827712</v>
      </c>
      <c r="H19" s="142">
        <v>958164869.76</v>
      </c>
      <c r="I19" s="143">
        <v>84004.96</v>
      </c>
      <c r="J19" s="126"/>
    </row>
    <row r="20" spans="1:10" ht="11.25">
      <c r="A20" s="134"/>
      <c r="B20" s="140"/>
      <c r="C20" s="141"/>
      <c r="D20" s="142"/>
      <c r="E20" s="143"/>
      <c r="F20" s="140"/>
      <c r="G20" s="141"/>
      <c r="H20" s="142"/>
      <c r="I20" s="143"/>
      <c r="J20" s="126"/>
    </row>
    <row r="21" spans="1:10" ht="11.25">
      <c r="A21" s="139" t="s">
        <v>34</v>
      </c>
      <c r="B21" s="140">
        <v>2731</v>
      </c>
      <c r="C21" s="141">
        <v>183924111</v>
      </c>
      <c r="D21" s="142">
        <v>1622940023.03</v>
      </c>
      <c r="E21" s="143">
        <v>96299.8</v>
      </c>
      <c r="F21" s="140">
        <v>2745</v>
      </c>
      <c r="G21" s="141">
        <v>105701219</v>
      </c>
      <c r="H21" s="142">
        <v>808015377.92</v>
      </c>
      <c r="I21" s="143">
        <v>86195.99</v>
      </c>
      <c r="J21" s="126"/>
    </row>
    <row r="22" spans="1:10" ht="11.25">
      <c r="A22" s="134"/>
      <c r="B22" s="140"/>
      <c r="C22" s="141"/>
      <c r="D22" s="141"/>
      <c r="E22" s="143"/>
      <c r="F22" s="140"/>
      <c r="G22" s="141"/>
      <c r="H22" s="141"/>
      <c r="I22" s="143"/>
      <c r="J22" s="126"/>
    </row>
    <row r="23" spans="1:10" ht="11.25">
      <c r="A23" s="139" t="s">
        <v>35</v>
      </c>
      <c r="B23" s="140">
        <v>3434</v>
      </c>
      <c r="C23" s="141">
        <v>126153102</v>
      </c>
      <c r="D23" s="141">
        <v>2139365458.89</v>
      </c>
      <c r="E23" s="143">
        <v>99579.19</v>
      </c>
      <c r="F23" s="140">
        <v>2774</v>
      </c>
      <c r="G23" s="141">
        <v>70167989</v>
      </c>
      <c r="H23" s="142">
        <v>840157081.67</v>
      </c>
      <c r="I23" s="143">
        <v>85955.93</v>
      </c>
      <c r="J23" s="126"/>
    </row>
    <row r="24" spans="1:10" ht="11.25">
      <c r="A24" s="134"/>
      <c r="F24" s="140"/>
      <c r="G24" s="141"/>
      <c r="H24" s="141"/>
      <c r="I24" s="143"/>
      <c r="J24" s="126"/>
    </row>
    <row r="25" spans="1:10" ht="11.25">
      <c r="A25" s="139" t="s">
        <v>36</v>
      </c>
      <c r="B25" s="140"/>
      <c r="C25" s="141"/>
      <c r="D25" s="142"/>
      <c r="E25" s="143"/>
      <c r="F25" s="140">
        <v>3954</v>
      </c>
      <c r="G25" s="141">
        <v>135191512</v>
      </c>
      <c r="H25" s="142">
        <v>1558744329.82</v>
      </c>
      <c r="I25" s="143">
        <v>94617.93</v>
      </c>
      <c r="J25" s="126"/>
    </row>
    <row r="26" spans="1:10" ht="11.25">
      <c r="A26" s="134"/>
      <c r="B26" s="140"/>
      <c r="C26" s="141"/>
      <c r="D26" s="141"/>
      <c r="E26" s="143"/>
      <c r="F26" s="140"/>
      <c r="G26" s="141"/>
      <c r="H26" s="141"/>
      <c r="I26" s="143"/>
      <c r="J26" s="126"/>
    </row>
    <row r="27" spans="1:10" ht="12" thickBot="1">
      <c r="A27" s="139" t="s">
        <v>37</v>
      </c>
      <c r="B27" s="140"/>
      <c r="C27" s="141"/>
      <c r="D27" s="142"/>
      <c r="E27" s="143"/>
      <c r="F27" s="140">
        <v>4327</v>
      </c>
      <c r="G27" s="141">
        <v>174037894</v>
      </c>
      <c r="H27" s="142">
        <v>2048792257.3</v>
      </c>
      <c r="I27" s="143">
        <v>100677.99</v>
      </c>
      <c r="J27" s="126"/>
    </row>
    <row r="28" spans="1:10" ht="11.25">
      <c r="A28" s="145" t="s">
        <v>17</v>
      </c>
      <c r="B28" s="146">
        <f>SUM(B5:B27)</f>
        <v>32868</v>
      </c>
      <c r="C28" s="147">
        <f>SUM(C5:C27)</f>
        <v>1745132978</v>
      </c>
      <c r="D28" s="207">
        <f>SUM(D5:D27)</f>
        <v>14651713823.220001</v>
      </c>
      <c r="E28" s="150"/>
      <c r="F28" s="148">
        <f>SUM(F5:F27)</f>
        <v>41822</v>
      </c>
      <c r="G28" s="147">
        <f>SUM(G5:G27)</f>
        <v>2917899434</v>
      </c>
      <c r="H28" s="217">
        <f>SUM(H5:H27)</f>
        <v>19533896055.26</v>
      </c>
      <c r="I28" s="150"/>
      <c r="J28" s="126"/>
    </row>
    <row r="29" spans="1:10" ht="11.25" hidden="1">
      <c r="A29" s="151" t="s">
        <v>21</v>
      </c>
      <c r="B29" s="152">
        <f>(B28-F28)/F28</f>
        <v>-0.2140978432403998</v>
      </c>
      <c r="C29" s="153">
        <f>(C28-G28)/G28</f>
        <v>-0.4019214789703407</v>
      </c>
      <c r="D29" s="208">
        <f>(D28-H28)/H28</f>
        <v>-0.2499338697323182</v>
      </c>
      <c r="E29" s="154">
        <f>(E27-I27)/I27</f>
        <v>-1</v>
      </c>
      <c r="F29" s="155"/>
      <c r="G29" s="156"/>
      <c r="I29" s="157"/>
      <c r="J29" s="126"/>
    </row>
    <row r="30" spans="1:10" ht="11.25">
      <c r="A30" s="158" t="s">
        <v>118</v>
      </c>
      <c r="B30" s="159">
        <f>(B23-F23)/F23</f>
        <v>0.23792357606344627</v>
      </c>
      <c r="C30" s="159">
        <f>(C23-G23)/G23</f>
        <v>0.7978725598078634</v>
      </c>
      <c r="D30" s="159">
        <f>(D23-H23)/H23</f>
        <v>1.5463874620178566</v>
      </c>
      <c r="E30" s="159">
        <f>(E23-I23)/I23</f>
        <v>0.1584912175343808</v>
      </c>
      <c r="F30" s="155"/>
      <c r="G30" s="156"/>
      <c r="I30" s="157"/>
      <c r="J30" s="126"/>
    </row>
    <row r="31" spans="1:10" ht="11.25">
      <c r="A31" s="158" t="s">
        <v>119</v>
      </c>
      <c r="B31" s="159">
        <f>(SUM(B5:B27)-SUM(F5:F27))/SUM(F5:F27)</f>
        <v>-0.2140978432403998</v>
      </c>
      <c r="C31" s="159">
        <f>(SUM(C5:C27)-SUM(G5:G27))/SUM(G5:G27)</f>
        <v>-0.4019214789703407</v>
      </c>
      <c r="D31" s="159">
        <f>(SUM(D5:D27)-SUM(H5:H27))/SUM(H5:H27)</f>
        <v>-0.2499338697323182</v>
      </c>
      <c r="E31" s="160">
        <f>(E23-I27)/I27</f>
        <v>-0.010914004143308809</v>
      </c>
      <c r="F31" s="155"/>
      <c r="G31" s="156"/>
      <c r="I31" s="157"/>
      <c r="J31" s="126"/>
    </row>
    <row r="32" spans="1:10" ht="11.25">
      <c r="A32" s="151" t="s">
        <v>89</v>
      </c>
      <c r="B32" s="161">
        <f>B28/D67</f>
        <v>142.28571428571428</v>
      </c>
      <c r="C32" s="156"/>
      <c r="D32" s="153"/>
      <c r="E32" s="157"/>
      <c r="F32" s="220">
        <v>160</v>
      </c>
      <c r="G32" s="156"/>
      <c r="I32" s="157"/>
      <c r="J32" s="126"/>
    </row>
    <row r="33" spans="1:10" ht="12" thickBot="1">
      <c r="A33" s="162" t="s">
        <v>90</v>
      </c>
      <c r="B33" s="163"/>
      <c r="C33" s="164">
        <f>C28/D67</f>
        <v>7554688.216450216</v>
      </c>
      <c r="D33" s="209">
        <f>D28/D67</f>
        <v>63427332.56805196</v>
      </c>
      <c r="E33" s="166"/>
      <c r="F33" s="165"/>
      <c r="G33" s="164">
        <v>12481675</v>
      </c>
      <c r="H33" s="221">
        <v>76202677</v>
      </c>
      <c r="I33" s="166"/>
      <c r="J33" s="126"/>
    </row>
    <row r="34" spans="1:10" ht="12.75">
      <c r="A34" s="289" t="s">
        <v>109</v>
      </c>
      <c r="B34" s="266"/>
      <c r="C34" s="266"/>
      <c r="D34" s="266"/>
      <c r="E34" s="266"/>
      <c r="F34" s="266"/>
      <c r="G34" s="266"/>
      <c r="H34" s="204"/>
      <c r="I34" s="204"/>
      <c r="J34" s="126"/>
    </row>
    <row r="35" spans="1:10" ht="11.25">
      <c r="A35" s="282"/>
      <c r="B35" s="167" t="s">
        <v>18</v>
      </c>
      <c r="C35" s="283" t="s">
        <v>130</v>
      </c>
      <c r="D35" s="285" t="s">
        <v>131</v>
      </c>
      <c r="E35" s="168" t="s">
        <v>18</v>
      </c>
      <c r="F35" s="285" t="s">
        <v>129</v>
      </c>
      <c r="G35" s="287" t="s">
        <v>121</v>
      </c>
      <c r="H35" s="169"/>
      <c r="J35" s="126"/>
    </row>
    <row r="36" spans="1:10" ht="12" thickBot="1">
      <c r="A36" s="282" t="s">
        <v>19</v>
      </c>
      <c r="B36" s="167" t="s">
        <v>68</v>
      </c>
      <c r="C36" s="284" t="s">
        <v>96</v>
      </c>
      <c r="D36" s="286" t="s">
        <v>97</v>
      </c>
      <c r="E36" s="167" t="s">
        <v>20</v>
      </c>
      <c r="F36" s="288"/>
      <c r="G36" s="287" t="s">
        <v>91</v>
      </c>
      <c r="H36" s="170"/>
      <c r="J36" s="126"/>
    </row>
    <row r="37" spans="1:10" ht="11.25">
      <c r="A37" s="171" t="s">
        <v>27</v>
      </c>
      <c r="B37" s="172">
        <v>4</v>
      </c>
      <c r="C37" s="173">
        <v>114857917</v>
      </c>
      <c r="D37" s="174">
        <v>958186465.48</v>
      </c>
      <c r="E37" s="136">
        <v>0</v>
      </c>
      <c r="F37" s="136">
        <v>0</v>
      </c>
      <c r="G37" s="175">
        <v>0</v>
      </c>
      <c r="H37" s="155"/>
      <c r="J37" s="126"/>
    </row>
    <row r="38" spans="1:10" ht="11.25">
      <c r="A38" s="176"/>
      <c r="B38" s="140"/>
      <c r="C38" s="141"/>
      <c r="D38" s="175"/>
      <c r="E38" s="141"/>
      <c r="F38" s="141"/>
      <c r="G38" s="175"/>
      <c r="H38" s="155"/>
      <c r="J38" s="126"/>
    </row>
    <row r="39" spans="1:10" ht="11.25">
      <c r="A39" s="171" t="s">
        <v>28</v>
      </c>
      <c r="B39" s="140">
        <v>1</v>
      </c>
      <c r="C39" s="141">
        <v>316350</v>
      </c>
      <c r="D39" s="175">
        <v>341658</v>
      </c>
      <c r="E39" s="141">
        <v>1</v>
      </c>
      <c r="F39" s="141">
        <v>184379</v>
      </c>
      <c r="G39" s="175">
        <v>258130.6</v>
      </c>
      <c r="H39" s="155"/>
      <c r="J39" s="126"/>
    </row>
    <row r="40" spans="1:10" ht="11.25">
      <c r="A40" s="176"/>
      <c r="B40" s="140"/>
      <c r="C40" s="141"/>
      <c r="D40" s="175"/>
      <c r="E40" s="141"/>
      <c r="F40" s="141"/>
      <c r="G40" s="175"/>
      <c r="H40" s="155"/>
      <c r="J40" s="126"/>
    </row>
    <row r="41" spans="1:10" ht="11.25">
      <c r="A41" s="171" t="s">
        <v>29</v>
      </c>
      <c r="B41" s="140">
        <v>6</v>
      </c>
      <c r="C41" s="141">
        <v>44883886</v>
      </c>
      <c r="D41" s="175">
        <v>1911656931.14</v>
      </c>
      <c r="E41" s="141">
        <v>2</v>
      </c>
      <c r="F41" s="141">
        <v>340108</v>
      </c>
      <c r="G41" s="175">
        <v>455744.72</v>
      </c>
      <c r="H41" s="155"/>
      <c r="J41" s="126"/>
    </row>
    <row r="42" spans="1:10" ht="11.25">
      <c r="A42" s="176"/>
      <c r="B42" s="140"/>
      <c r="C42" s="141"/>
      <c r="D42" s="175"/>
      <c r="E42" s="141"/>
      <c r="F42" s="141"/>
      <c r="G42" s="175"/>
      <c r="H42" s="155"/>
      <c r="J42" s="126"/>
    </row>
    <row r="43" spans="1:10" ht="11.25">
      <c r="A43" s="177" t="s">
        <v>30</v>
      </c>
      <c r="B43" s="140">
        <v>1</v>
      </c>
      <c r="C43" s="141">
        <v>15096</v>
      </c>
      <c r="D43" s="175">
        <v>14039.28</v>
      </c>
      <c r="E43" s="141">
        <v>11</v>
      </c>
      <c r="F43" s="141">
        <v>41827858</v>
      </c>
      <c r="G43" s="175">
        <v>127212505.04</v>
      </c>
      <c r="H43" s="155"/>
      <c r="J43" s="126"/>
    </row>
    <row r="44" spans="1:10" ht="11.25">
      <c r="A44" s="176"/>
      <c r="B44" s="140"/>
      <c r="C44" s="141"/>
      <c r="D44" s="175"/>
      <c r="E44" s="141"/>
      <c r="F44" s="141"/>
      <c r="G44" s="175"/>
      <c r="H44" s="155"/>
      <c r="J44" s="126"/>
    </row>
    <row r="45" spans="1:10" ht="11.25">
      <c r="A45" s="171" t="s">
        <v>31</v>
      </c>
      <c r="B45" s="178">
        <v>2</v>
      </c>
      <c r="C45" s="141">
        <v>13782326</v>
      </c>
      <c r="D45" s="175">
        <v>55119325.1</v>
      </c>
      <c r="E45" s="179">
        <v>2</v>
      </c>
      <c r="F45" s="141">
        <v>1691094</v>
      </c>
      <c r="G45" s="175">
        <v>1674183.06</v>
      </c>
      <c r="H45" s="155"/>
      <c r="J45" s="126"/>
    </row>
    <row r="46" spans="1:10" ht="11.25">
      <c r="A46" s="176"/>
      <c r="B46" s="140"/>
      <c r="C46" s="141"/>
      <c r="D46" s="175"/>
      <c r="E46" s="141"/>
      <c r="F46" s="141"/>
      <c r="G46" s="175"/>
      <c r="H46" s="155"/>
      <c r="J46" s="126"/>
    </row>
    <row r="47" spans="1:10" ht="11.25">
      <c r="A47" s="171" t="s">
        <v>84</v>
      </c>
      <c r="B47" s="140">
        <v>2</v>
      </c>
      <c r="C47" s="141">
        <v>312784</v>
      </c>
      <c r="D47" s="175">
        <v>295868.03</v>
      </c>
      <c r="E47" s="141">
        <v>4</v>
      </c>
      <c r="F47" s="141">
        <v>195958750</v>
      </c>
      <c r="G47" s="175">
        <v>3153397477.42</v>
      </c>
      <c r="H47" s="155"/>
      <c r="J47" s="126"/>
    </row>
    <row r="48" spans="1:10" ht="11.25">
      <c r="A48" s="176"/>
      <c r="B48" s="140"/>
      <c r="C48" s="141"/>
      <c r="D48" s="175"/>
      <c r="E48" s="141"/>
      <c r="F48" s="141"/>
      <c r="G48" s="175"/>
      <c r="H48" s="155"/>
      <c r="J48" s="126"/>
    </row>
    <row r="49" spans="1:10" ht="11.25">
      <c r="A49" s="171" t="s">
        <v>32</v>
      </c>
      <c r="B49" s="140">
        <v>0</v>
      </c>
      <c r="C49" s="141">
        <v>0</v>
      </c>
      <c r="D49" s="175">
        <v>0</v>
      </c>
      <c r="E49" s="141">
        <v>0</v>
      </c>
      <c r="F49" s="141">
        <v>0</v>
      </c>
      <c r="G49" s="175">
        <v>0</v>
      </c>
      <c r="H49" s="155"/>
      <c r="J49" s="126"/>
    </row>
    <row r="50" spans="1:10" ht="11.25">
      <c r="A50" s="176"/>
      <c r="B50" s="140"/>
      <c r="C50" s="141"/>
      <c r="D50" s="175"/>
      <c r="E50" s="141"/>
      <c r="F50" s="141"/>
      <c r="G50" s="175"/>
      <c r="H50" s="155"/>
      <c r="J50" s="126"/>
    </row>
    <row r="51" spans="1:10" ht="11.25">
      <c r="A51" s="171" t="s">
        <v>33</v>
      </c>
      <c r="B51" s="140">
        <v>0</v>
      </c>
      <c r="C51" s="141">
        <v>0</v>
      </c>
      <c r="D51" s="175">
        <v>0</v>
      </c>
      <c r="E51" s="141">
        <v>0</v>
      </c>
      <c r="F51" s="141">
        <v>0</v>
      </c>
      <c r="G51" s="175">
        <v>0</v>
      </c>
      <c r="H51" s="155"/>
      <c r="J51" s="126"/>
    </row>
    <row r="52" spans="1:10" ht="11.25">
      <c r="A52" s="176"/>
      <c r="B52" s="140"/>
      <c r="C52" s="141"/>
      <c r="D52" s="175"/>
      <c r="E52" s="141"/>
      <c r="F52" s="141"/>
      <c r="G52" s="175"/>
      <c r="H52" s="155"/>
      <c r="J52" s="126"/>
    </row>
    <row r="53" spans="1:10" ht="11.25">
      <c r="A53" s="171" t="s">
        <v>34</v>
      </c>
      <c r="B53" s="140">
        <v>0</v>
      </c>
      <c r="C53" s="141">
        <v>0</v>
      </c>
      <c r="D53" s="175">
        <v>0</v>
      </c>
      <c r="E53" s="141">
        <v>21</v>
      </c>
      <c r="F53" s="141">
        <v>36959843</v>
      </c>
      <c r="G53" s="175">
        <v>212773998.31</v>
      </c>
      <c r="H53" s="155"/>
      <c r="J53" s="126"/>
    </row>
    <row r="54" spans="1:10" ht="11.25">
      <c r="A54" s="176"/>
      <c r="B54" s="140"/>
      <c r="C54" s="141"/>
      <c r="D54" s="175"/>
      <c r="E54" s="141"/>
      <c r="F54" s="141"/>
      <c r="G54" s="175"/>
      <c r="H54" s="155"/>
      <c r="J54" s="126"/>
    </row>
    <row r="55" spans="1:10" ht="11.25">
      <c r="A55" s="171" t="s">
        <v>35</v>
      </c>
      <c r="B55" s="140">
        <v>1</v>
      </c>
      <c r="C55" s="141">
        <v>475</v>
      </c>
      <c r="D55" s="175">
        <v>4170</v>
      </c>
      <c r="E55" s="141">
        <v>1</v>
      </c>
      <c r="F55" s="141">
        <v>9086</v>
      </c>
      <c r="G55" s="175">
        <v>7268.8</v>
      </c>
      <c r="H55" s="155"/>
      <c r="J55" s="126"/>
    </row>
    <row r="56" spans="1:10" ht="11.25">
      <c r="A56" s="176"/>
      <c r="B56" s="140"/>
      <c r="C56" s="141"/>
      <c r="D56" s="175"/>
      <c r="E56" s="141"/>
      <c r="F56" s="141"/>
      <c r="G56" s="175"/>
      <c r="H56" s="155"/>
      <c r="J56" s="126"/>
    </row>
    <row r="57" spans="1:10" ht="11.25">
      <c r="A57" s="171" t="s">
        <v>36</v>
      </c>
      <c r="B57" s="140"/>
      <c r="C57" s="141"/>
      <c r="D57" s="175"/>
      <c r="E57" s="141">
        <v>1</v>
      </c>
      <c r="F57" s="141">
        <v>529718</v>
      </c>
      <c r="G57" s="175">
        <v>505740.56</v>
      </c>
      <c r="H57" s="155"/>
      <c r="J57" s="126"/>
    </row>
    <row r="58" spans="1:10" ht="11.25">
      <c r="A58" s="176"/>
      <c r="B58" s="180"/>
      <c r="C58" s="141"/>
      <c r="D58" s="181"/>
      <c r="E58" s="126"/>
      <c r="F58" s="141"/>
      <c r="G58" s="181"/>
      <c r="H58" s="155"/>
      <c r="J58" s="126"/>
    </row>
    <row r="59" spans="1:10" ht="11.25">
      <c r="A59" s="171" t="s">
        <v>37</v>
      </c>
      <c r="B59" s="140"/>
      <c r="C59" s="141"/>
      <c r="D59" s="175"/>
      <c r="E59" s="141">
        <v>56</v>
      </c>
      <c r="F59" s="141">
        <v>2443991505</v>
      </c>
      <c r="G59" s="175">
        <v>14010810801.56</v>
      </c>
      <c r="H59" s="155"/>
      <c r="J59" s="126"/>
    </row>
    <row r="60" spans="1:10" ht="12" thickBot="1">
      <c r="A60" s="171"/>
      <c r="B60" s="140"/>
      <c r="C60" s="141"/>
      <c r="D60" s="175"/>
      <c r="E60" s="141"/>
      <c r="F60" s="141"/>
      <c r="G60" s="182"/>
      <c r="H60" s="155"/>
      <c r="J60" s="126"/>
    </row>
    <row r="61" spans="1:7" s="155" customFormat="1" ht="11.25">
      <c r="A61" s="183" t="s">
        <v>22</v>
      </c>
      <c r="B61" s="184">
        <f aca="true" t="shared" si="0" ref="B61:G61">SUM(B37:B59)</f>
        <v>17</v>
      </c>
      <c r="C61" s="147">
        <f t="shared" si="0"/>
        <v>174168834</v>
      </c>
      <c r="D61" s="185">
        <f t="shared" si="0"/>
        <v>2925618457.03</v>
      </c>
      <c r="E61" s="186">
        <f t="shared" si="0"/>
        <v>99</v>
      </c>
      <c r="F61" s="147">
        <f t="shared" si="0"/>
        <v>2721492341</v>
      </c>
      <c r="G61" s="149">
        <f t="shared" si="0"/>
        <v>17507095850.07</v>
      </c>
    </row>
    <row r="62" spans="1:7" s="155" customFormat="1" ht="11.25">
      <c r="A62" s="187" t="s">
        <v>23</v>
      </c>
      <c r="B62" s="188">
        <f aca="true" t="shared" si="1" ref="B62:G62">B61/B65</f>
        <v>0.0005169530180933556</v>
      </c>
      <c r="C62" s="189">
        <f>C61/C65</f>
        <v>0.0907459331883338</v>
      </c>
      <c r="D62" s="190">
        <f t="shared" si="1"/>
        <v>0.16644268939020077</v>
      </c>
      <c r="E62" s="189">
        <f t="shared" si="1"/>
        <v>0.0023615848858567303</v>
      </c>
      <c r="F62" s="189">
        <f t="shared" si="1"/>
        <v>0.4825861457373211</v>
      </c>
      <c r="G62" s="190">
        <f t="shared" si="1"/>
        <v>0.4726411186507892</v>
      </c>
    </row>
    <row r="63" spans="1:7" s="155" customFormat="1" ht="12" thickBot="1">
      <c r="A63" s="191" t="s">
        <v>83</v>
      </c>
      <c r="B63" s="218">
        <f>(SUM(B37:B55)-SUM(E37:E55))/SUM(E37:E55)</f>
        <v>-0.5952380952380952</v>
      </c>
      <c r="C63" s="218">
        <f>(SUM(C37:C55)-SUM(F37:F55))/SUM(F37:F55)</f>
        <v>-0.37116607948992</v>
      </c>
      <c r="D63" s="218">
        <f>(SUM(D37:D55)-SUM(G37:G55))/SUM(G37:G55)</f>
        <v>-0.1630997842522143</v>
      </c>
      <c r="E63" s="165"/>
      <c r="F63" s="192"/>
      <c r="G63" s="193"/>
    </row>
    <row r="64" spans="1:7" s="155" customFormat="1" ht="11.25">
      <c r="A64" s="194"/>
      <c r="B64" s="189"/>
      <c r="C64" s="189"/>
      <c r="D64" s="189"/>
      <c r="F64" s="156"/>
      <c r="G64" s="156"/>
    </row>
    <row r="65" spans="1:9" s="155" customFormat="1" ht="12" thickBot="1">
      <c r="A65" s="195" t="s">
        <v>24</v>
      </c>
      <c r="B65" s="196">
        <f>B61+B28</f>
        <v>32885</v>
      </c>
      <c r="C65" s="196">
        <f>C28+C61</f>
        <v>1919301812</v>
      </c>
      <c r="D65" s="197">
        <f>D28+D61</f>
        <v>17577332280.25</v>
      </c>
      <c r="E65" s="196">
        <f>E61+F28</f>
        <v>41921</v>
      </c>
      <c r="F65" s="196">
        <f>G28+F61</f>
        <v>5639391775</v>
      </c>
      <c r="G65" s="197">
        <f>H28+G61</f>
        <v>37040991905.33</v>
      </c>
      <c r="I65" s="198"/>
    </row>
    <row r="66" spans="1:7" s="155" customFormat="1" ht="12" thickTop="1">
      <c r="A66" s="194" t="s">
        <v>83</v>
      </c>
      <c r="B66" s="189">
        <f>(SUM(B5:B23,B37:B55)-SUM(F5:F23,E37:E55))/SUM(F5:F23,E37:E55)</f>
        <v>-0.020784325402733526</v>
      </c>
      <c r="C66" s="189">
        <f>(SUM(C5:C23,C37:C55)-SUM(G5:G23,F37:F55))/SUM(G5:G23,F37:F55)</f>
        <v>-0.33487855388377524</v>
      </c>
      <c r="D66" s="189">
        <f>(SUM(D5:D23,D37:D55)-SUM(H5:H23,G37:G55))/SUM(H5:H23,G37:G55)</f>
        <v>-0.09498472424216682</v>
      </c>
      <c r="F66" s="156"/>
      <c r="G66" s="156"/>
    </row>
    <row r="67" spans="1:7" s="155" customFormat="1" ht="11.25">
      <c r="A67" s="199" t="s">
        <v>78</v>
      </c>
      <c r="C67" s="153"/>
      <c r="D67" s="200">
        <f>22+19+22+19+22+21+22+20+20+22+22</f>
        <v>231</v>
      </c>
      <c r="F67" s="156"/>
      <c r="G67" s="156"/>
    </row>
    <row r="68" spans="1:7" s="155" customFormat="1" ht="11.25">
      <c r="A68" s="199" t="s">
        <v>127</v>
      </c>
      <c r="C68" s="153"/>
      <c r="D68" s="200">
        <v>250</v>
      </c>
      <c r="F68" s="156"/>
      <c r="G68" s="156"/>
    </row>
    <row r="71" ht="11.25">
      <c r="A71" s="222" t="s">
        <v>133</v>
      </c>
    </row>
    <row r="74" ht="11.25">
      <c r="H74" s="155"/>
    </row>
    <row r="75" ht="11.25">
      <c r="H75" s="155"/>
    </row>
  </sheetData>
  <mergeCells count="13">
    <mergeCell ref="A34:G34"/>
    <mergeCell ref="A2:I2"/>
    <mergeCell ref="A1:I1"/>
    <mergeCell ref="A3:A4"/>
    <mergeCell ref="C3:C4"/>
    <mergeCell ref="D3:D4"/>
    <mergeCell ref="G3:G4"/>
    <mergeCell ref="H3:H4"/>
    <mergeCell ref="A35:A36"/>
    <mergeCell ref="C35:C36"/>
    <mergeCell ref="D35:D36"/>
    <mergeCell ref="G35:G36"/>
    <mergeCell ref="F35:F36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4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wentworth.graham</cp:lastModifiedBy>
  <cp:lastPrinted>2007-09-28T19:18:31Z</cp:lastPrinted>
  <dcterms:created xsi:type="dcterms:W3CDTF">1999-08-27T15:10:57Z</dcterms:created>
  <dcterms:modified xsi:type="dcterms:W3CDTF">2007-10-31T21:19:54Z</dcterms:modified>
  <cp:category/>
  <cp:version/>
  <cp:contentType/>
  <cp:contentStatus/>
</cp:coreProperties>
</file>