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rice Comparison" sheetId="1" r:id="rId1"/>
    <sheet name="winners &amp; losers" sheetId="2" r:id="rId2"/>
    <sheet name="mkt2007 vs 2006" sheetId="3" r:id="rId3"/>
  </sheets>
  <definedNames>
    <definedName name="_xlnm.Print_Area" localSheetId="2">'mkt2007 vs 2006'!$A$1:$I$68</definedName>
    <definedName name="Z_9A1D5FD1_33D0_11D3_80C6_000629376EB2_.wvu.PrintArea" localSheetId="2" hidden="1">'mkt2007 vs 2006'!$A$1:$I$68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'mkt2007 vs 2006'!$29:$29</definedName>
  </definedNames>
  <calcPr fullCalcOnLoad="1"/>
</workbook>
</file>

<file path=xl/sharedStrings.xml><?xml version="1.0" encoding="utf-8"?>
<sst xmlns="http://schemas.openxmlformats.org/spreadsheetml/2006/main" count="267" uniqueCount="138">
  <si>
    <t>Jamaica Stock Exchange</t>
  </si>
  <si>
    <t>Stock Price Analysis</t>
  </si>
  <si>
    <t xml:space="preserve">     MONTH-END</t>
  </si>
  <si>
    <t>% Change on</t>
  </si>
  <si>
    <t>Last</t>
  </si>
  <si>
    <t xml:space="preserve">Last </t>
  </si>
  <si>
    <t xml:space="preserve">         1 Month</t>
  </si>
  <si>
    <t>YTD</t>
  </si>
  <si>
    <t>1 Year</t>
  </si>
  <si>
    <t>Sale</t>
  </si>
  <si>
    <t>$</t>
  </si>
  <si>
    <t>%</t>
  </si>
  <si>
    <t>Securities</t>
  </si>
  <si>
    <t>Current</t>
  </si>
  <si>
    <t xml:space="preserve"> </t>
  </si>
  <si>
    <t>Berger Paints (Jamaica)</t>
  </si>
  <si>
    <t>Cable &amp; Wireless (Jamaica)</t>
  </si>
  <si>
    <t>Capital &amp; Credit Merchant Bank</t>
  </si>
  <si>
    <t>Caribbean Cement</t>
  </si>
  <si>
    <t>Carreras Group</t>
  </si>
  <si>
    <t>Ciboney Group</t>
  </si>
  <si>
    <t>CMP Industries</t>
  </si>
  <si>
    <t>Courts (Jamaica)</t>
  </si>
  <si>
    <t>s</t>
  </si>
  <si>
    <t>Dehring, Bunting &amp; Golding</t>
  </si>
  <si>
    <t>Desnoes &amp; Geddes</t>
  </si>
  <si>
    <t>Dyoll Group</t>
  </si>
  <si>
    <t>First Caribbean International Bank</t>
  </si>
  <si>
    <t>First Caribbean Intl Bank Jamaica</t>
  </si>
  <si>
    <t>First Jamaica Investments</t>
  </si>
  <si>
    <t>Gleaner Company</t>
  </si>
  <si>
    <t>Goodyear (Jamaica)</t>
  </si>
  <si>
    <t>GraceKennedy Limited</t>
  </si>
  <si>
    <t>Guardian Holdings Limited</t>
  </si>
  <si>
    <t>Hardware &amp; Lumber</t>
  </si>
  <si>
    <t>Jamaica Broilers Group</t>
  </si>
  <si>
    <t>JMMB Limited</t>
  </si>
  <si>
    <t>Jamaica Producers Group</t>
  </si>
  <si>
    <t xml:space="preserve">Kingston Wharves </t>
  </si>
  <si>
    <t>Lascelles, de Mercado</t>
  </si>
  <si>
    <t>Life of Jamaica</t>
  </si>
  <si>
    <t>Mayberry Investments Limited</t>
  </si>
  <si>
    <t>Montego Freeport</t>
  </si>
  <si>
    <t>Mobay Ice Company</t>
  </si>
  <si>
    <t>National Commercial Bank Jamaica</t>
  </si>
  <si>
    <t>Palace Amusement</t>
  </si>
  <si>
    <t xml:space="preserve">Pan Caribbean Financial Services </t>
  </si>
  <si>
    <t>Pan Jam Investments</t>
  </si>
  <si>
    <t>Pegasus Hotel</t>
  </si>
  <si>
    <t>Pulse Investments</t>
  </si>
  <si>
    <t>Radio Jamaica</t>
  </si>
  <si>
    <t>RBTT Financial Holdings Limited</t>
  </si>
  <si>
    <t>Salada Foods</t>
  </si>
  <si>
    <t>Scotia Group Jamaica</t>
  </si>
  <si>
    <t>n</t>
  </si>
  <si>
    <t>Seprod</t>
  </si>
  <si>
    <t>Supreme Ventures</t>
  </si>
  <si>
    <t>Trinidad Cement Limited</t>
  </si>
  <si>
    <t>Average Price Appreciation(%)</t>
  </si>
  <si>
    <t>Advance:Decline:Unchange :-</t>
  </si>
  <si>
    <t>16:15:10</t>
  </si>
  <si>
    <t>6:33:1</t>
  </si>
  <si>
    <t>23:15:2</t>
  </si>
  <si>
    <t>KEY</t>
  </si>
  <si>
    <t>suspended security</t>
  </si>
  <si>
    <t>newly listed</t>
  </si>
  <si>
    <t>adjusted for  bonus issue</t>
  </si>
  <si>
    <t>b</t>
  </si>
  <si>
    <t>adjusted for Stock consolidation (reverse split)</t>
  </si>
  <si>
    <t>c</t>
  </si>
  <si>
    <t>MONTH-END</t>
  </si>
  <si>
    <t>JSE MARKET INDEX</t>
  </si>
  <si>
    <t>INDEX CHANGE</t>
  </si>
  <si>
    <t>MONTH</t>
  </si>
  <si>
    <t>MONTH %</t>
  </si>
  <si>
    <t>Y-T-D</t>
  </si>
  <si>
    <t>Y-T-D %</t>
  </si>
  <si>
    <t>1 YEAR</t>
  </si>
  <si>
    <t>1 YEAR %</t>
  </si>
  <si>
    <t>Market. Capitalisation as at:-</t>
  </si>
  <si>
    <t>Ja$B</t>
  </si>
  <si>
    <t>change over prev mnth(Ja$B)  (%)</t>
  </si>
  <si>
    <t>JAMAICA STOCK EXCHANGE</t>
  </si>
  <si>
    <t>TOP TEN WINNERS &amp; LOSERS</t>
  </si>
  <si>
    <t>(JUNE 29, 2007)</t>
  </si>
  <si>
    <t>TOP ADVANCING</t>
  </si>
  <si>
    <t>LAST SALE</t>
  </si>
  <si>
    <t>TOP DECLINING</t>
  </si>
  <si>
    <t>OPEN</t>
  </si>
  <si>
    <t>CLOSE</t>
  </si>
  <si>
    <t>1 MONTH</t>
  </si>
  <si>
    <t>YEAR-TO-DATE</t>
  </si>
  <si>
    <t>Legend:</t>
  </si>
  <si>
    <t>1 month compares current month with previous month</t>
  </si>
  <si>
    <t>Year-to-Date compares current month with December 2006</t>
  </si>
  <si>
    <t>1 Year compares current month end with the corresponding month end last year</t>
  </si>
  <si>
    <t>Monthly Trading Statistics (2007 vs 2006)</t>
  </si>
  <si>
    <t>ORDINARY TRANSACTION</t>
  </si>
  <si>
    <t xml:space="preserve">Month </t>
  </si>
  <si>
    <t xml:space="preserve">No. of </t>
  </si>
  <si>
    <t>Volume 2007</t>
  </si>
  <si>
    <t>Value 2007</t>
  </si>
  <si>
    <t>Month-End</t>
  </si>
  <si>
    <t>Volume 2006</t>
  </si>
  <si>
    <t>Value 2006</t>
  </si>
  <si>
    <t>Transactions</t>
  </si>
  <si>
    <t>JSE Index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</si>
  <si>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</si>
  <si>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</si>
  <si>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</si>
  <si>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</si>
  <si>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</si>
  <si>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</si>
  <si>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</si>
  <si>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</si>
  <si>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</si>
  <si>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</si>
  <si>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</si>
  <si>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</si>
  <si>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>TOTAL</t>
  </si>
  <si>
    <t>CHANGE</t>
  </si>
  <si>
    <t>Year Over Year (Month - Month Comparison)</t>
  </si>
  <si>
    <t>Comparative Year-to-Date</t>
  </si>
  <si>
    <t>Avg. Daily Record (Y-T-D)</t>
  </si>
  <si>
    <t>Avg. Daily Volume/Value (Y-T-D)</t>
  </si>
  <si>
    <t>BLOCK TRANSACTIONS</t>
  </si>
  <si>
    <t xml:space="preserve">   No. of </t>
  </si>
  <si>
    <t xml:space="preserve"> Volume 2006</t>
  </si>
  <si>
    <t xml:space="preserve"> Volume 2004</t>
  </si>
  <si>
    <t xml:space="preserve">   Value 2004</t>
  </si>
  <si>
    <t>Record</t>
  </si>
  <si>
    <t xml:space="preserve">   Value 2003</t>
  </si>
  <si>
    <t>TOTAL(BLOCK)</t>
  </si>
  <si>
    <t>% of Total Activity</t>
  </si>
  <si>
    <t>% change on previous year</t>
  </si>
  <si>
    <t>TOTAL(ORD.&amp; BLOCK)</t>
  </si>
  <si>
    <t xml:space="preserve">Number of trading days (YTD) </t>
  </si>
  <si>
    <t xml:space="preserve">Number of trading days (2006)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</si>
</sst>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2" fontId="0" fillId="0" borderId="0" xfId="0" applyAlignment="1">
      <alignment/>
    </xf>
    <xf numFmtId="2" fontId="6" fillId="0" borderId="1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3" xfId="0" applyFont="1" applyFill="1" applyBorder="1" applyAlignment="1">
      <alignment horizontal="center"/>
    </xf>
    <xf numFmtId="2" fontId="7" fillId="0" borderId="0" xfId="0" applyFont="1" applyFill="1" applyBorder="1" applyAlignment="1">
      <alignment/>
    </xf>
    <xf numFmtId="2" fontId="6" fillId="0" borderId="4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6" fillId="0" borderId="1" xfId="0" applyFont="1" applyFill="1" applyBorder="1" applyAlignment="1" applyProtection="1">
      <alignment horizontal="center" vertical="center"/>
      <protection/>
    </xf>
    <xf numFmtId="2" fontId="7" fillId="0" borderId="3" xfId="0" applyFont="1" applyFill="1" applyBorder="1" applyAlignment="1">
      <alignment/>
    </xf>
    <xf numFmtId="1" fontId="6" fillId="0" borderId="6" xfId="0" applyNumberFormat="1" applyFont="1" applyFill="1" applyBorder="1" applyAlignment="1" applyProtection="1">
      <alignment horizontal="center"/>
      <protection/>
    </xf>
    <xf numFmtId="1" fontId="6" fillId="0" borderId="7" xfId="0" applyNumberFormat="1" applyFont="1" applyFill="1" applyBorder="1" applyAlignment="1" applyProtection="1" quotePrefix="1">
      <alignment horizontal="center"/>
      <protection/>
    </xf>
    <xf numFmtId="1" fontId="6" fillId="0" borderId="8" xfId="0" applyNumberFormat="1" applyFont="1" applyFill="1" applyBorder="1" applyAlignment="1" applyProtection="1" quotePrefix="1">
      <alignment horizontal="center"/>
      <protection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8" xfId="0" applyFont="1" applyFill="1" applyBorder="1" applyAlignment="1" quotePrefix="1">
      <alignment horizontal="center"/>
    </xf>
    <xf numFmtId="2" fontId="6" fillId="0" borderId="4" xfId="0" applyFont="1" applyFill="1" applyBorder="1" applyAlignment="1" applyProtection="1">
      <alignment horizontal="center" vertical="center"/>
      <protection/>
    </xf>
    <xf numFmtId="2" fontId="7" fillId="0" borderId="5" xfId="0" applyFont="1" applyFill="1" applyBorder="1" applyAlignment="1">
      <alignment/>
    </xf>
    <xf numFmtId="2" fontId="6" fillId="0" borderId="9" xfId="0" applyFont="1" applyFill="1" applyBorder="1" applyAlignment="1">
      <alignment horizontal="center"/>
    </xf>
    <xf numFmtId="2" fontId="6" fillId="0" borderId="10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8" fillId="2" borderId="1" xfId="0" applyFont="1" applyFill="1" applyBorder="1" applyAlignment="1">
      <alignment horizontal="center"/>
    </xf>
    <xf numFmtId="2" fontId="8" fillId="2" borderId="11" xfId="0" applyFont="1" applyFill="1" applyBorder="1" applyAlignment="1">
      <alignment horizontal="center"/>
    </xf>
    <xf numFmtId="2" fontId="8" fillId="2" borderId="2" xfId="0" applyFont="1" applyFill="1" applyBorder="1" applyAlignment="1">
      <alignment horizontal="center"/>
    </xf>
    <xf numFmtId="2" fontId="8" fillId="2" borderId="3" xfId="0" applyFont="1" applyFill="1" applyBorder="1" applyAlignment="1">
      <alignment horizontal="center"/>
    </xf>
    <xf numFmtId="2" fontId="6" fillId="0" borderId="9" xfId="0" applyFont="1" applyFill="1" applyBorder="1" applyAlignment="1" applyProtection="1">
      <alignment horizontal="center"/>
      <protection/>
    </xf>
    <xf numFmtId="2" fontId="6" fillId="0" borderId="10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6" fillId="0" borderId="10" xfId="0" applyFont="1" applyFill="1" applyBorder="1" applyAlignment="1" applyProtection="1" quotePrefix="1">
      <alignment horizontal="center" vertical="center"/>
      <protection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2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15" fontId="6" fillId="0" borderId="9" xfId="0" applyNumberFormat="1" applyFont="1" applyFill="1" applyBorder="1" applyAlignment="1" applyProtection="1">
      <alignment horizontal="center"/>
      <protection/>
    </xf>
    <xf numFmtId="15" fontId="6" fillId="0" borderId="10" xfId="0" applyNumberFormat="1" applyFont="1" applyFill="1" applyBorder="1" applyAlignment="1" applyProtection="1">
      <alignment horizontal="center"/>
      <protection/>
    </xf>
    <xf numFmtId="15" fontId="6" fillId="0" borderId="5" xfId="0" applyNumberFormat="1" applyFont="1" applyFill="1" applyBorder="1" applyAlignment="1" applyProtection="1">
      <alignment horizontal="center"/>
      <protection/>
    </xf>
    <xf numFmtId="1" fontId="6" fillId="0" borderId="9" xfId="0" applyNumberFormat="1" applyFont="1" applyFill="1" applyBorder="1" applyAlignment="1" applyProtection="1" quotePrefix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5" xfId="0" applyNumberFormat="1" applyFont="1" applyFill="1" applyBorder="1" applyAlignment="1" applyProtection="1">
      <alignment horizont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2" fontId="7" fillId="0" borderId="14" xfId="0" applyFont="1" applyFill="1" applyBorder="1" applyAlignment="1">
      <alignment/>
    </xf>
    <xf numFmtId="2" fontId="6" fillId="0" borderId="15" xfId="0" applyFont="1" applyFill="1" applyBorder="1" applyAlignment="1" quotePrefix="1">
      <alignment horizontal="center"/>
    </xf>
    <xf numFmtId="2" fontId="6" fillId="0" borderId="16" xfId="0" applyFont="1" applyFill="1" applyBorder="1" applyAlignment="1" quotePrefix="1">
      <alignment horizontal="center"/>
    </xf>
    <xf numFmtId="2" fontId="6" fillId="0" borderId="14" xfId="0" applyFont="1" applyFill="1" applyBorder="1" applyAlignment="1" quotePrefix="1">
      <alignment horizontal="center"/>
    </xf>
    <xf numFmtId="2" fontId="6" fillId="0" borderId="16" xfId="0" applyFont="1" applyFill="1" applyBorder="1" applyAlignment="1" applyProtection="1" quotePrefix="1">
      <alignment horizontal="center" vertical="center"/>
      <protection/>
    </xf>
    <xf numFmtId="2" fontId="6" fillId="0" borderId="17" xfId="0" applyFont="1" applyFill="1" applyBorder="1" applyAlignment="1" applyProtection="1">
      <alignment horizontal="center" vertical="center"/>
      <protection/>
    </xf>
    <xf numFmtId="2" fontId="6" fillId="0" borderId="17" xfId="0" applyFont="1" applyFill="1" applyBorder="1" applyAlignment="1" applyProtection="1" quotePrefix="1">
      <alignment horizontal="center" vertical="center"/>
      <protection/>
    </xf>
    <xf numFmtId="2" fontId="6" fillId="0" borderId="14" xfId="0" applyFont="1" applyFill="1" applyBorder="1" applyAlignment="1" applyProtection="1" quotePrefix="1">
      <alignment horizontal="center" vertical="center"/>
      <protection/>
    </xf>
    <xf numFmtId="2" fontId="7" fillId="0" borderId="4" xfId="0" applyFont="1" applyFill="1" applyBorder="1" applyAlignment="1" applyProtection="1">
      <alignment horizontal="left"/>
      <protection/>
    </xf>
    <xf numFmtId="2" fontId="6" fillId="0" borderId="5" xfId="0" applyFont="1" applyFill="1" applyBorder="1" applyAlignment="1" applyProtection="1">
      <alignment horizontal="right"/>
      <protection/>
    </xf>
    <xf numFmtId="2" fontId="7" fillId="0" borderId="9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40" fontId="7" fillId="0" borderId="4" xfId="0" applyNumberFormat="1" applyFont="1" applyFill="1" applyBorder="1" applyAlignment="1" applyProtection="1">
      <alignment/>
      <protection/>
    </xf>
    <xf numFmtId="188" fontId="7" fillId="0" borderId="10" xfId="0" applyNumberFormat="1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/>
    </xf>
    <xf numFmtId="40" fontId="7" fillId="0" borderId="0" xfId="0" applyNumberFormat="1" applyFont="1" applyFill="1" applyBorder="1" applyAlignment="1">
      <alignment/>
    </xf>
    <xf numFmtId="188" fontId="7" fillId="0" borderId="5" xfId="0" applyNumberFormat="1" applyFont="1" applyFill="1" applyBorder="1" applyAlignment="1">
      <alignment/>
    </xf>
    <xf numFmtId="2" fontId="6" fillId="0" borderId="5" xfId="0" applyFont="1" applyFill="1" applyBorder="1" applyAlignment="1" applyProtection="1" quotePrefix="1">
      <alignment horizontal="right"/>
      <protection/>
    </xf>
    <xf numFmtId="2" fontId="7" fillId="0" borderId="9" xfId="0" applyNumberFormat="1" applyFont="1" applyFill="1" applyBorder="1" applyAlignment="1" quotePrefix="1">
      <alignment/>
    </xf>
    <xf numFmtId="2" fontId="7" fillId="0" borderId="5" xfId="0" applyNumberFormat="1" applyFont="1" applyFill="1" applyBorder="1" applyAlignment="1" quotePrefix="1">
      <alignment/>
    </xf>
    <xf numFmtId="2" fontId="7" fillId="0" borderId="4" xfId="0" applyFont="1" applyFill="1" applyBorder="1" applyAlignment="1" applyProtection="1" quotePrefix="1">
      <alignment horizontal="left"/>
      <protection/>
    </xf>
    <xf numFmtId="4" fontId="7" fillId="0" borderId="5" xfId="0" applyNumberFormat="1" applyFont="1" applyFill="1" applyBorder="1" applyAlignment="1" applyProtection="1">
      <alignment horizontal="right"/>
      <protection/>
    </xf>
    <xf numFmtId="2" fontId="6" fillId="0" borderId="1" xfId="0" applyFont="1" applyFill="1" applyBorder="1" applyAlignment="1" quotePrefix="1">
      <alignment horizontal="left"/>
    </xf>
    <xf numFmtId="2" fontId="6" fillId="0" borderId="2" xfId="0" applyFont="1" applyFill="1" applyBorder="1" applyAlignment="1" applyProtection="1">
      <alignment horizontal="right"/>
      <protection/>
    </xf>
    <xf numFmtId="2" fontId="6" fillId="0" borderId="2" xfId="0" applyFont="1" applyFill="1" applyBorder="1" applyAlignment="1">
      <alignment horizontal="right"/>
    </xf>
    <xf numFmtId="2" fontId="7" fillId="0" borderId="2" xfId="0" applyFont="1" applyFill="1" applyBorder="1" applyAlignment="1">
      <alignment horizontal="right"/>
    </xf>
    <xf numFmtId="177" fontId="6" fillId="0" borderId="2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8" xfId="0" applyFont="1" applyFill="1" applyBorder="1" applyAlignment="1" applyProtection="1">
      <alignment horizontal="right"/>
      <protection/>
    </xf>
    <xf numFmtId="2" fontId="7" fillId="0" borderId="18" xfId="0" applyFont="1" applyFill="1" applyBorder="1" applyAlignment="1">
      <alignment horizontal="right"/>
    </xf>
    <xf numFmtId="1" fontId="6" fillId="0" borderId="18" xfId="0" applyNumberFormat="1" applyFont="1" applyFill="1" applyBorder="1" applyAlignment="1" quotePrefix="1">
      <alignment horizontal="right"/>
    </xf>
    <xf numFmtId="2" fontId="6" fillId="0" borderId="18" xfId="0" applyFont="1" applyFill="1" applyBorder="1" applyAlignment="1">
      <alignment horizontal="right"/>
    </xf>
    <xf numFmtId="21" fontId="6" fillId="0" borderId="14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2" fontId="8" fillId="2" borderId="0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left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7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14" xfId="0" applyFont="1" applyFill="1" applyBorder="1" applyAlignment="1" applyProtection="1">
      <alignment horizontal="center"/>
      <protection/>
    </xf>
    <xf numFmtId="2" fontId="9" fillId="0" borderId="0" xfId="0" applyFont="1" applyFill="1" applyBorder="1" applyAlignment="1">
      <alignment/>
    </xf>
    <xf numFmtId="1" fontId="10" fillId="0" borderId="0" xfId="0" applyNumberFormat="1" applyFont="1" applyFill="1" applyBorder="1" applyAlignment="1" quotePrefix="1">
      <alignment horizontal="center"/>
    </xf>
    <xf numFmtId="2" fontId="10" fillId="0" borderId="0" xfId="0" applyFont="1" applyFill="1" applyBorder="1" applyAlignment="1">
      <alignment horizontal="center"/>
    </xf>
    <xf numFmtId="2" fontId="9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>
      <alignment/>
    </xf>
    <xf numFmtId="2" fontId="6" fillId="0" borderId="13" xfId="0" applyFont="1" applyFill="1" applyBorder="1" applyAlignment="1">
      <alignment horizontal="center"/>
    </xf>
    <xf numFmtId="2" fontId="6" fillId="0" borderId="18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182" fontId="7" fillId="0" borderId="1" xfId="0" applyNumberFormat="1" applyFont="1" applyFill="1" applyBorder="1" applyAlignment="1">
      <alignment horizontal="left"/>
    </xf>
    <xf numFmtId="2" fontId="7" fillId="0" borderId="3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2" fontId="6" fillId="0" borderId="4" xfId="0" applyFont="1" applyFill="1" applyBorder="1" applyAlignment="1">
      <alignment/>
    </xf>
    <xf numFmtId="190" fontId="11" fillId="0" borderId="5" xfId="0" applyNumberFormat="1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7" fillId="0" borderId="5" xfId="0" applyFont="1" applyFill="1" applyBorder="1" applyAlignment="1">
      <alignment horizontal="right"/>
    </xf>
    <xf numFmtId="190" fontId="7" fillId="0" borderId="5" xfId="0" applyNumberFormat="1" applyFont="1" applyFill="1" applyBorder="1" applyAlignment="1">
      <alignment/>
    </xf>
    <xf numFmtId="15" fontId="7" fillId="0" borderId="0" xfId="0" applyNumberFormat="1" applyFont="1" applyFill="1" applyBorder="1" applyAlignment="1">
      <alignment/>
    </xf>
    <xf numFmtId="182" fontId="7" fillId="0" borderId="13" xfId="0" applyNumberFormat="1" applyFont="1" applyFill="1" applyBorder="1" applyAlignment="1">
      <alignment horizontal="left"/>
    </xf>
    <xf numFmtId="2" fontId="7" fillId="0" borderId="14" xfId="0" applyFont="1" applyFill="1" applyBorder="1" applyAlignment="1">
      <alignment horizontal="right"/>
    </xf>
    <xf numFmtId="2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8" xfId="0" applyFont="1" applyFill="1" applyBorder="1" applyAlignment="1">
      <alignment/>
    </xf>
    <xf numFmtId="190" fontId="7" fillId="0" borderId="14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left"/>
      <protection/>
    </xf>
    <xf numFmtId="3" fontId="6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/>
    </xf>
    <xf numFmtId="10" fontId="7" fillId="0" borderId="3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8" fontId="7" fillId="0" borderId="18" xfId="17" applyNumberFormat="1" applyFont="1" applyFill="1" applyBorder="1" applyAlignment="1">
      <alignment/>
    </xf>
    <xf numFmtId="2" fontId="7" fillId="0" borderId="0" xfId="0" applyFont="1" applyFill="1" applyBorder="1" applyAlignment="1">
      <alignment horizontal="left"/>
    </xf>
    <xf numFmtId="10" fontId="7" fillId="0" borderId="5" xfId="0" applyNumberFormat="1" applyFont="1" applyFill="1" applyBorder="1" applyAlignment="1">
      <alignment/>
    </xf>
    <xf numFmtId="8" fontId="7" fillId="0" borderId="18" xfId="0" applyNumberFormat="1" applyFont="1" applyFill="1" applyBorder="1" applyAlignment="1">
      <alignment horizontal="center"/>
    </xf>
    <xf numFmtId="10" fontId="7" fillId="0" borderId="18" xfId="21" applyNumberFormat="1" applyFont="1" applyFill="1" applyBorder="1" applyAlignment="1">
      <alignment/>
    </xf>
    <xf numFmtId="39" fontId="7" fillId="0" borderId="18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10" fontId="7" fillId="0" borderId="0" xfId="21" applyNumberFormat="1" applyFont="1" applyFill="1" applyBorder="1" applyAlignment="1">
      <alignment/>
    </xf>
    <xf numFmtId="2" fontId="12" fillId="0" borderId="1" xfId="0" applyFont="1" applyFill="1" applyBorder="1" applyAlignment="1">
      <alignment horizontal="center"/>
    </xf>
    <xf numFmtId="2" fontId="0" fillId="0" borderId="2" xfId="0" applyBorder="1" applyAlignment="1">
      <alignment/>
    </xf>
    <xf numFmtId="2" fontId="0" fillId="0" borderId="3" xfId="0" applyBorder="1" applyAlignment="1">
      <alignment/>
    </xf>
    <xf numFmtId="2" fontId="12" fillId="0" borderId="4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12" fillId="0" borderId="19" xfId="0" applyFont="1" applyFill="1" applyBorder="1" applyAlignment="1">
      <alignment horizontal="center"/>
    </xf>
    <xf numFmtId="2" fontId="0" fillId="0" borderId="20" xfId="0" applyBorder="1" applyAlignment="1">
      <alignment/>
    </xf>
    <xf numFmtId="2" fontId="0" fillId="0" borderId="21" xfId="0" applyBorder="1" applyAlignment="1">
      <alignment/>
    </xf>
    <xf numFmtId="2" fontId="8" fillId="2" borderId="4" xfId="0" applyFont="1" applyFill="1" applyBorder="1" applyAlignment="1" applyProtection="1">
      <alignment horizontal="center" vertical="center"/>
      <protection/>
    </xf>
    <xf numFmtId="2" fontId="8" fillId="2" borderId="0" xfId="0" applyFont="1" applyFill="1" applyBorder="1" applyAlignment="1" applyProtection="1">
      <alignment horizontal="center" vertical="center"/>
      <protection/>
    </xf>
    <xf numFmtId="2" fontId="8" fillId="2" borderId="0" xfId="0" applyFont="1" applyFill="1" applyBorder="1" applyAlignment="1" applyProtection="1">
      <alignment horizontal="center"/>
      <protection/>
    </xf>
    <xf numFmtId="2" fontId="8" fillId="2" borderId="22" xfId="0" applyFont="1" applyFill="1" applyBorder="1" applyAlignment="1" applyProtection="1">
      <alignment horizontal="center" vertical="center"/>
      <protection/>
    </xf>
    <xf numFmtId="2" fontId="8" fillId="2" borderId="5" xfId="0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 applyProtection="1">
      <alignment horizontal="center"/>
      <protection/>
    </xf>
    <xf numFmtId="2" fontId="8" fillId="2" borderId="0" xfId="0" applyFont="1" applyFill="1" applyBorder="1" applyAlignment="1" applyProtection="1">
      <alignment horizontal="center"/>
      <protection/>
    </xf>
    <xf numFmtId="2" fontId="8" fillId="2" borderId="5" xfId="0" applyFont="1" applyFill="1" applyBorder="1" applyAlignment="1" applyProtection="1">
      <alignment horizontal="center"/>
      <protection/>
    </xf>
    <xf numFmtId="2" fontId="8" fillId="2" borderId="19" xfId="0" applyFont="1" applyFill="1" applyBorder="1" applyAlignment="1" applyProtection="1">
      <alignment horizontal="center" vertical="center"/>
      <protection/>
    </xf>
    <xf numFmtId="2" fontId="8" fillId="2" borderId="20" xfId="0" applyFont="1" applyFill="1" applyBorder="1" applyAlignment="1" applyProtection="1">
      <alignment horizontal="center" vertical="center"/>
      <protection/>
    </xf>
    <xf numFmtId="2" fontId="8" fillId="2" borderId="20" xfId="0" applyFont="1" applyFill="1" applyBorder="1" applyAlignment="1" applyProtection="1">
      <alignment horizontal="center"/>
      <protection/>
    </xf>
    <xf numFmtId="2" fontId="8" fillId="2" borderId="23" xfId="0" applyFont="1" applyFill="1" applyBorder="1" applyAlignment="1" applyProtection="1">
      <alignment horizontal="center" vertical="center"/>
      <protection/>
    </xf>
    <xf numFmtId="2" fontId="8" fillId="2" borderId="21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5" xfId="0" applyFont="1" applyFill="1" applyBorder="1" applyAlignment="1" applyProtection="1" quotePrefix="1">
      <alignment horizontal="center"/>
      <protection/>
    </xf>
    <xf numFmtId="188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 applyProtection="1">
      <alignment horizontal="right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7" fillId="0" borderId="4" xfId="0" applyFont="1" applyFill="1" applyBorder="1" applyAlignment="1" applyProtection="1">
      <alignment horizontal="left" indent="1"/>
      <protection/>
    </xf>
    <xf numFmtId="2" fontId="7" fillId="0" borderId="0" xfId="21" applyNumberFormat="1" applyFont="1" applyFill="1" applyBorder="1" applyAlignment="1" applyProtection="1">
      <alignment/>
      <protection/>
    </xf>
    <xf numFmtId="173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/>
      <protection/>
    </xf>
    <xf numFmtId="2" fontId="7" fillId="0" borderId="13" xfId="0" applyFont="1" applyFill="1" applyBorder="1" applyAlignment="1">
      <alignment/>
    </xf>
    <xf numFmtId="188" fontId="7" fillId="0" borderId="18" xfId="0" applyNumberFormat="1" applyFont="1" applyFill="1" applyBorder="1" applyAlignment="1" applyProtection="1">
      <alignment horizontal="right"/>
      <protection/>
    </xf>
    <xf numFmtId="2" fontId="7" fillId="0" borderId="18" xfId="0" applyNumberFormat="1" applyFont="1" applyFill="1" applyBorder="1" applyAlignment="1">
      <alignment/>
    </xf>
    <xf numFmtId="40" fontId="7" fillId="0" borderId="14" xfId="0" applyNumberFormat="1" applyFont="1" applyFill="1" applyBorder="1" applyAlignment="1" applyProtection="1">
      <alignment horizontal="right"/>
      <protection locked="0"/>
    </xf>
    <xf numFmtId="2" fontId="7" fillId="0" borderId="13" xfId="0" applyFont="1" applyFill="1" applyBorder="1" applyAlignment="1" applyProtection="1">
      <alignment horizontal="left"/>
      <protection/>
    </xf>
    <xf numFmtId="2" fontId="7" fillId="0" borderId="18" xfId="21" applyNumberFormat="1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>
      <alignment/>
    </xf>
    <xf numFmtId="2" fontId="7" fillId="0" borderId="0" xfId="0" applyFont="1" applyFill="1" applyBorder="1" applyAlignment="1">
      <alignment horizontal="left" indent="1"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Font="1" applyFill="1" applyBorder="1" applyAlignment="1" applyProtection="1">
      <alignment horizontal="right"/>
      <protection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 horizontal="left" indent="1"/>
    </xf>
    <xf numFmtId="2" fontId="7" fillId="0" borderId="0" xfId="0" applyFont="1" applyFill="1" applyBorder="1" applyAlignment="1" applyProtection="1" quotePrefix="1">
      <alignment horizontal="left"/>
      <protection/>
    </xf>
    <xf numFmtId="2" fontId="7" fillId="0" borderId="0" xfId="0" applyFont="1" applyFill="1" applyBorder="1" applyAlignment="1" applyProtection="1" quotePrefix="1">
      <alignment horizontal="righ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 applyProtection="1">
      <alignment horizontal="left" indent="1"/>
      <protection/>
    </xf>
    <xf numFmtId="2" fontId="7" fillId="0" borderId="0" xfId="0" applyFont="1" applyFill="1" applyBorder="1" applyAlignment="1">
      <alignment horizontal="right"/>
    </xf>
    <xf numFmtId="2" fontId="13" fillId="0" borderId="1" xfId="0" applyFont="1" applyBorder="1" applyAlignment="1" applyProtection="1">
      <alignment horizontal="center"/>
      <protection/>
    </xf>
    <xf numFmtId="2" fontId="13" fillId="0" borderId="2" xfId="0" applyFont="1" applyBorder="1" applyAlignment="1" applyProtection="1">
      <alignment horizontal="center"/>
      <protection/>
    </xf>
    <xf numFmtId="2" fontId="13" fillId="0" borderId="3" xfId="0" applyFont="1" applyBorder="1" applyAlignment="1" applyProtection="1">
      <alignment horizontal="center"/>
      <protection/>
    </xf>
    <xf numFmtId="2" fontId="14" fillId="0" borderId="0" xfId="0" applyFont="1" applyAlignment="1">
      <alignment/>
    </xf>
    <xf numFmtId="2" fontId="13" fillId="0" borderId="24" xfId="0" applyFont="1" applyBorder="1" applyAlignment="1" applyProtection="1">
      <alignment horizontal="center"/>
      <protection/>
    </xf>
    <xf numFmtId="2" fontId="13" fillId="0" borderId="25" xfId="0" applyFont="1" applyBorder="1" applyAlignment="1" applyProtection="1">
      <alignment horizontal="center"/>
      <protection/>
    </xf>
    <xf numFmtId="2" fontId="13" fillId="0" borderId="26" xfId="0" applyFont="1" applyBorder="1" applyAlignment="1" applyProtection="1">
      <alignment horizontal="center"/>
      <protection/>
    </xf>
    <xf numFmtId="2" fontId="14" fillId="0" borderId="0" xfId="0" applyFont="1" applyAlignment="1" applyProtection="1">
      <alignment horizontal="left"/>
      <protection/>
    </xf>
    <xf numFmtId="2" fontId="15" fillId="2" borderId="27" xfId="0" applyFont="1" applyFill="1" applyBorder="1" applyAlignment="1" applyProtection="1">
      <alignment horizontal="center" vertical="center"/>
      <protection/>
    </xf>
    <xf numFmtId="2" fontId="15" fillId="2" borderId="28" xfId="0" applyFont="1" applyFill="1" applyBorder="1" applyAlignment="1" applyProtection="1">
      <alignment horizontal="center" vertical="center"/>
      <protection/>
    </xf>
    <xf numFmtId="3" fontId="15" fillId="2" borderId="29" xfId="0" applyNumberFormat="1" applyFont="1" applyFill="1" applyBorder="1" applyAlignment="1" applyProtection="1">
      <alignment horizontal="center" vertical="center"/>
      <protection/>
    </xf>
    <xf numFmtId="2" fontId="15" fillId="2" borderId="30" xfId="0" applyFont="1" applyFill="1" applyBorder="1" applyAlignment="1" applyProtection="1">
      <alignment horizontal="center" vertical="center"/>
      <protection/>
    </xf>
    <xf numFmtId="2" fontId="15" fillId="2" borderId="28" xfId="0" applyFont="1" applyFill="1" applyBorder="1" applyAlignment="1">
      <alignment horizontal="center" vertical="center"/>
    </xf>
    <xf numFmtId="2" fontId="15" fillId="2" borderId="31" xfId="0" applyFont="1" applyFill="1" applyBorder="1" applyAlignment="1" applyProtection="1">
      <alignment horizontal="center" vertical="center"/>
      <protection/>
    </xf>
    <xf numFmtId="3" fontId="15" fillId="2" borderId="30" xfId="0" applyNumberFormat="1" applyFont="1" applyFill="1" applyBorder="1" applyAlignment="1" applyProtection="1">
      <alignment horizontal="center" vertical="center"/>
      <protection/>
    </xf>
    <xf numFmtId="2" fontId="15" fillId="2" borderId="32" xfId="0" applyFont="1" applyFill="1" applyBorder="1" applyAlignment="1" applyProtection="1">
      <alignment horizontal="center" vertical="center"/>
      <protection/>
    </xf>
    <xf numFmtId="2" fontId="15" fillId="2" borderId="31" xfId="0" applyFont="1" applyFill="1" applyBorder="1" applyAlignment="1">
      <alignment horizontal="center" vertical="center"/>
    </xf>
    <xf numFmtId="2" fontId="14" fillId="0" borderId="0" xfId="0" applyFont="1" applyBorder="1" applyAlignment="1">
      <alignment/>
    </xf>
    <xf numFmtId="2" fontId="15" fillId="2" borderId="33" xfId="0" applyFont="1" applyFill="1" applyBorder="1" applyAlignment="1" applyProtection="1">
      <alignment horizontal="center" vertical="center"/>
      <protection/>
    </xf>
    <xf numFmtId="3" fontId="15" fillId="2" borderId="29" xfId="0" applyNumberFormat="1" applyFont="1" applyFill="1" applyBorder="1" applyAlignment="1" applyProtection="1" quotePrefix="1">
      <alignment horizontal="center" vertical="center"/>
      <protection/>
    </xf>
    <xf numFmtId="2" fontId="15" fillId="2" borderId="30" xfId="0" applyFont="1" applyFill="1" applyBorder="1" applyAlignment="1" applyProtection="1" quotePrefix="1">
      <alignment horizontal="center" vertical="center"/>
      <protection/>
    </xf>
    <xf numFmtId="2" fontId="15" fillId="2" borderId="34" xfId="0" applyFont="1" applyFill="1" applyBorder="1" applyAlignment="1" applyProtection="1">
      <alignment horizontal="center" vertical="center"/>
      <protection/>
    </xf>
    <xf numFmtId="3" fontId="15" fillId="2" borderId="30" xfId="0" applyNumberFormat="1" applyFont="1" applyFill="1" applyBorder="1" applyAlignment="1" applyProtection="1" quotePrefix="1">
      <alignment horizontal="center" vertical="center"/>
      <protection/>
    </xf>
    <xf numFmtId="2" fontId="15" fillId="2" borderId="32" xfId="0" applyFont="1" applyFill="1" applyBorder="1" applyAlignment="1" applyProtection="1" quotePrefix="1">
      <alignment horizontal="center" vertical="center"/>
      <protection/>
    </xf>
    <xf numFmtId="2" fontId="14" fillId="0" borderId="1" xfId="0" applyFont="1" applyBorder="1" applyAlignment="1" applyProtection="1">
      <alignment horizontal="left"/>
      <protection/>
    </xf>
    <xf numFmtId="3" fontId="14" fillId="0" borderId="1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 applyProtection="1">
      <alignment horizontal="right"/>
      <protection/>
    </xf>
    <xf numFmtId="7" fontId="14" fillId="0" borderId="2" xfId="0" applyNumberFormat="1" applyFont="1" applyBorder="1" applyAlignment="1" applyProtection="1">
      <alignment/>
      <protection/>
    </xf>
    <xf numFmtId="39" fontId="14" fillId="0" borderId="3" xfId="0" applyNumberFormat="1" applyFont="1" applyBorder="1" applyAlignment="1" applyProtection="1">
      <alignment/>
      <protection/>
    </xf>
    <xf numFmtId="2" fontId="14" fillId="0" borderId="4" xfId="0" applyFont="1" applyBorder="1" applyAlignment="1">
      <alignment horizontal="left"/>
    </xf>
    <xf numFmtId="3" fontId="14" fillId="0" borderId="4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39" fontId="14" fillId="0" borderId="5" xfId="0" applyNumberFormat="1" applyFont="1" applyBorder="1" applyAlignment="1" applyProtection="1">
      <alignment/>
      <protection/>
    </xf>
    <xf numFmtId="2" fontId="14" fillId="0" borderId="4" xfId="0" applyFont="1" applyBorder="1" applyAlignment="1" applyProtection="1">
      <alignment horizontal="left"/>
      <protection/>
    </xf>
    <xf numFmtId="3" fontId="14" fillId="0" borderId="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7" fontId="14" fillId="0" borderId="0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2" fontId="14" fillId="0" borderId="4" xfId="0" applyFont="1" applyBorder="1" applyAlignment="1" applyProtection="1" quotePrefix="1">
      <alignment horizontal="left"/>
      <protection/>
    </xf>
    <xf numFmtId="2" fontId="13" fillId="3" borderId="35" xfId="0" applyFont="1" applyFill="1" applyBorder="1" applyAlignment="1">
      <alignment/>
    </xf>
    <xf numFmtId="37" fontId="13" fillId="3" borderId="35" xfId="0" applyNumberFormat="1" applyFont="1" applyFill="1" applyBorder="1" applyAlignment="1" applyProtection="1">
      <alignment/>
      <protection/>
    </xf>
    <xf numFmtId="3" fontId="13" fillId="3" borderId="36" xfId="0" applyNumberFormat="1" applyFont="1" applyFill="1" applyBorder="1" applyAlignment="1" applyProtection="1">
      <alignment/>
      <protection/>
    </xf>
    <xf numFmtId="7" fontId="13" fillId="3" borderId="36" xfId="0" applyNumberFormat="1" applyFont="1" applyFill="1" applyBorder="1" applyAlignment="1" applyProtection="1">
      <alignment/>
      <protection/>
    </xf>
    <xf numFmtId="39" fontId="13" fillId="3" borderId="37" xfId="0" applyNumberFormat="1" applyFont="1" applyFill="1" applyBorder="1" applyAlignment="1" applyProtection="1">
      <alignment/>
      <protection/>
    </xf>
    <xf numFmtId="37" fontId="13" fillId="3" borderId="36" xfId="0" applyNumberFormat="1" applyFont="1" applyFill="1" applyBorder="1" applyAlignment="1" applyProtection="1">
      <alignment/>
      <protection/>
    </xf>
    <xf numFmtId="39" fontId="13" fillId="3" borderId="36" xfId="0" applyNumberFormat="1" applyFont="1" applyFill="1" applyBorder="1" applyAlignment="1" applyProtection="1">
      <alignment/>
      <protection/>
    </xf>
    <xf numFmtId="2" fontId="13" fillId="0" borderId="4" xfId="0" applyFont="1" applyFill="1" applyBorder="1" applyAlignment="1" applyProtection="1" quotePrefix="1">
      <alignment horizontal="left"/>
      <protection/>
    </xf>
    <xf numFmtId="10" fontId="14" fillId="0" borderId="4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10" fontId="14" fillId="0" borderId="0" xfId="0" applyNumberFormat="1" applyFont="1" applyFill="1" applyBorder="1" applyAlignment="1" applyProtection="1">
      <alignment/>
      <protection/>
    </xf>
    <xf numFmtId="10" fontId="14" fillId="0" borderId="5" xfId="0" applyNumberFormat="1" applyFont="1" applyFill="1" applyBorder="1" applyAlignment="1" applyProtection="1">
      <alignment/>
      <protection/>
    </xf>
    <xf numFmtId="2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2" fontId="14" fillId="0" borderId="5" xfId="0" applyFont="1" applyFill="1" applyBorder="1" applyAlignment="1">
      <alignment/>
    </xf>
    <xf numFmtId="2" fontId="13" fillId="0" borderId="4" xfId="0" applyFont="1" applyFill="1" applyBorder="1" applyAlignment="1">
      <alignment/>
    </xf>
    <xf numFmtId="10" fontId="14" fillId="0" borderId="4" xfId="0" applyNumberFormat="1" applyFont="1" applyFill="1" applyBorder="1" applyAlignment="1">
      <alignment/>
    </xf>
    <xf numFmtId="10" fontId="14" fillId="0" borderId="5" xfId="0" applyNumberFormat="1" applyFont="1" applyFill="1" applyBorder="1" applyAlignment="1">
      <alignment/>
    </xf>
    <xf numFmtId="3" fontId="14" fillId="0" borderId="4" xfId="0" applyNumberFormat="1" applyFont="1" applyFill="1" applyBorder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/>
      <protection/>
    </xf>
    <xf numFmtId="2" fontId="13" fillId="0" borderId="13" xfId="0" applyFont="1" applyFill="1" applyBorder="1" applyAlignment="1" applyProtection="1" quotePrefix="1">
      <alignment horizontal="left"/>
      <protection/>
    </xf>
    <xf numFmtId="2" fontId="14" fillId="0" borderId="13" xfId="0" applyFont="1" applyFill="1" applyBorder="1" applyAlignment="1">
      <alignment/>
    </xf>
    <xf numFmtId="3" fontId="14" fillId="0" borderId="18" xfId="0" applyNumberFormat="1" applyFont="1" applyFill="1" applyBorder="1" applyAlignment="1" applyProtection="1">
      <alignment/>
      <protection/>
    </xf>
    <xf numFmtId="5" fontId="14" fillId="0" borderId="18" xfId="0" applyNumberFormat="1" applyFont="1" applyFill="1" applyBorder="1" applyAlignment="1" applyProtection="1">
      <alignment/>
      <protection/>
    </xf>
    <xf numFmtId="2" fontId="14" fillId="0" borderId="14" xfId="0" applyFont="1" applyFill="1" applyBorder="1" applyAlignment="1">
      <alignment/>
    </xf>
    <xf numFmtId="2" fontId="14" fillId="0" borderId="18" xfId="0" applyFont="1" applyFill="1" applyBorder="1" applyAlignment="1">
      <alignment/>
    </xf>
    <xf numFmtId="180" fontId="14" fillId="0" borderId="18" xfId="0" applyNumberFormat="1" applyFont="1" applyFill="1" applyBorder="1" applyAlignment="1" applyProtection="1">
      <alignment/>
      <protection/>
    </xf>
    <xf numFmtId="2" fontId="13" fillId="0" borderId="2" xfId="0" applyFont="1" applyFill="1" applyBorder="1" applyAlignment="1" applyProtection="1">
      <alignment horizontal="center"/>
      <protection/>
    </xf>
    <xf numFmtId="2" fontId="15" fillId="2" borderId="4" xfId="0" applyFont="1" applyFill="1" applyBorder="1" applyAlignment="1" applyProtection="1">
      <alignment horizontal="center" vertical="center"/>
      <protection/>
    </xf>
    <xf numFmtId="2" fontId="15" fillId="2" borderId="0" xfId="0" applyFont="1" applyFill="1" applyBorder="1" applyAlignment="1" applyProtection="1">
      <alignment horizontal="center" vertical="center"/>
      <protection/>
    </xf>
    <xf numFmtId="3" fontId="15" fillId="2" borderId="0" xfId="0" applyNumberFormat="1" applyFont="1" applyFill="1" applyBorder="1" applyAlignment="1" applyProtection="1">
      <alignment horizontal="center" vertical="center"/>
      <protection/>
    </xf>
    <xf numFmtId="2" fontId="15" fillId="2" borderId="0" xfId="0" applyFont="1" applyFill="1" applyBorder="1" applyAlignment="1" applyProtection="1">
      <alignment horizontal="center" vertical="center"/>
      <protection/>
    </xf>
    <xf numFmtId="2" fontId="15" fillId="2" borderId="0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 applyProtection="1">
      <alignment horizontal="center" vertical="center"/>
      <protection/>
    </xf>
    <xf numFmtId="39" fontId="13" fillId="0" borderId="0" xfId="0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 quotePrefix="1">
      <alignment horizontal="center" vertical="center"/>
      <protection/>
    </xf>
    <xf numFmtId="2" fontId="15" fillId="2" borderId="0" xfId="0" applyFont="1" applyFill="1" applyBorder="1" applyAlignment="1" applyProtection="1" quotePrefix="1">
      <alignment horizontal="center" vertical="center"/>
      <protection/>
    </xf>
    <xf numFmtId="2" fontId="14" fillId="0" borderId="0" xfId="0" applyFont="1" applyAlignment="1">
      <alignment horizontal="center" vertical="center"/>
    </xf>
    <xf numFmtId="2" fontId="13" fillId="0" borderId="0" xfId="0" applyFont="1" applyFill="1" applyBorder="1" applyAlignment="1" applyProtection="1" quotePrefix="1">
      <alignment horizontal="center"/>
      <protection/>
    </xf>
    <xf numFmtId="2" fontId="13" fillId="0" borderId="4" xfId="0" applyFont="1" applyBorder="1" applyAlignment="1" applyProtection="1">
      <alignment horizontal="left"/>
      <protection/>
    </xf>
    <xf numFmtId="3" fontId="14" fillId="0" borderId="1" xfId="0" applyNumberFormat="1" applyFont="1" applyBorder="1" applyAlignment="1" applyProtection="1">
      <alignment/>
      <protection/>
    </xf>
    <xf numFmtId="3" fontId="14" fillId="0" borderId="2" xfId="0" applyNumberFormat="1" applyFont="1" applyBorder="1" applyAlignment="1" applyProtection="1">
      <alignment/>
      <protection/>
    </xf>
    <xf numFmtId="8" fontId="14" fillId="0" borderId="3" xfId="0" applyNumberFormat="1" applyFont="1" applyBorder="1" applyAlignment="1">
      <alignment/>
    </xf>
    <xf numFmtId="8" fontId="14" fillId="0" borderId="5" xfId="0" applyNumberFormat="1" applyFont="1" applyBorder="1" applyAlignment="1">
      <alignment/>
    </xf>
    <xf numFmtId="2" fontId="13" fillId="0" borderId="4" xfId="0" applyFont="1" applyBorder="1" applyAlignment="1">
      <alignment horizontal="left"/>
    </xf>
    <xf numFmtId="2" fontId="13" fillId="0" borderId="4" xfId="0" applyFont="1" applyBorder="1" applyAlignment="1" applyProtection="1" quotePrefix="1">
      <alignment horizontal="left"/>
      <protection/>
    </xf>
    <xf numFmtId="1" fontId="14" fillId="0" borderId="4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4" xfId="0" applyFont="1" applyBorder="1" applyAlignment="1">
      <alignment/>
    </xf>
    <xf numFmtId="2" fontId="14" fillId="0" borderId="5" xfId="0" applyFont="1" applyBorder="1" applyAlignment="1">
      <alignment/>
    </xf>
    <xf numFmtId="5" fontId="14" fillId="0" borderId="5" xfId="0" applyNumberFormat="1" applyFont="1" applyBorder="1" applyAlignment="1">
      <alignment/>
    </xf>
    <xf numFmtId="2" fontId="13" fillId="3" borderId="35" xfId="0" applyFont="1" applyFill="1" applyBorder="1" applyAlignment="1" applyProtection="1" quotePrefix="1">
      <alignment horizontal="left"/>
      <protection/>
    </xf>
    <xf numFmtId="1" fontId="13" fillId="3" borderId="35" xfId="0" applyNumberFormat="1" applyFont="1" applyFill="1" applyBorder="1" applyAlignment="1">
      <alignment/>
    </xf>
    <xf numFmtId="8" fontId="13" fillId="3" borderId="37" xfId="0" applyNumberFormat="1" applyFont="1" applyFill="1" applyBorder="1" applyAlignment="1" applyProtection="1">
      <alignment/>
      <protection/>
    </xf>
    <xf numFmtId="1" fontId="13" fillId="3" borderId="36" xfId="0" applyNumberFormat="1" applyFont="1" applyFill="1" applyBorder="1" applyAlignment="1">
      <alignment/>
    </xf>
    <xf numFmtId="3" fontId="13" fillId="3" borderId="37" xfId="0" applyNumberFormat="1" applyFont="1" applyFill="1" applyBorder="1" applyAlignment="1" applyProtection="1">
      <alignment/>
      <protection/>
    </xf>
    <xf numFmtId="2" fontId="13" fillId="0" borderId="4" xfId="0" applyFont="1" applyFill="1" applyBorder="1" applyAlignment="1" applyProtection="1">
      <alignment horizontal="left"/>
      <protection/>
    </xf>
    <xf numFmtId="10" fontId="13" fillId="0" borderId="4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5" xfId="0" applyNumberFormat="1" applyFont="1" applyFill="1" applyBorder="1" applyAlignment="1">
      <alignment/>
    </xf>
    <xf numFmtId="2" fontId="13" fillId="0" borderId="13" xfId="0" applyFont="1" applyFill="1" applyBorder="1" applyAlignment="1">
      <alignment horizontal="left"/>
    </xf>
    <xf numFmtId="10" fontId="13" fillId="0" borderId="13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2" fontId="13" fillId="0" borderId="0" xfId="0" applyFont="1" applyFill="1" applyBorder="1" applyAlignment="1">
      <alignment horizontal="left"/>
    </xf>
    <xf numFmtId="2" fontId="13" fillId="3" borderId="38" xfId="0" applyFont="1" applyFill="1" applyBorder="1" applyAlignment="1" quotePrefix="1">
      <alignment horizontal="left"/>
    </xf>
    <xf numFmtId="3" fontId="13" fillId="3" borderId="38" xfId="0" applyNumberFormat="1" applyFont="1" applyFill="1" applyBorder="1" applyAlignment="1">
      <alignment/>
    </xf>
    <xf numFmtId="180" fontId="13" fillId="3" borderId="38" xfId="0" applyNumberFormat="1" applyFont="1" applyFill="1" applyBorder="1" applyAlignment="1">
      <alignment/>
    </xf>
    <xf numFmtId="2" fontId="13" fillId="0" borderId="0" xfId="0" applyFont="1" applyFill="1" applyBorder="1" applyAlignment="1">
      <alignment/>
    </xf>
    <xf numFmtId="2" fontId="13" fillId="0" borderId="0" xfId="0" applyFont="1" applyFill="1" applyBorder="1" applyAlignment="1" applyProtection="1" quotePrefix="1">
      <alignment horizontal="left"/>
      <protection/>
    </xf>
    <xf numFmtId="37" fontId="13" fillId="0" borderId="0" xfId="0" applyNumberFormat="1" applyFont="1" applyFill="1" applyBorder="1" applyAlignment="1" applyProtection="1">
      <alignment/>
      <protection/>
    </xf>
    <xf numFmtId="2" fontId="13" fillId="0" borderId="0" xfId="0" applyFont="1" applyAlignment="1">
      <alignment/>
    </xf>
    <xf numFmtId="3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105" zoomScaleNormal="105" workbookViewId="0" topLeftCell="A28">
      <selection activeCell="L52" sqref="L52"/>
    </sheetView>
  </sheetViews>
  <sheetFormatPr defaultColWidth="9.140625" defaultRowHeight="12.75"/>
  <cols>
    <col min="1" max="1" width="41.140625" style="4" bestFit="1" customWidth="1"/>
    <col min="2" max="2" width="2.00390625" style="4" bestFit="1" customWidth="1"/>
    <col min="3" max="3" width="9.7109375" style="4" bestFit="1" customWidth="1"/>
    <col min="4" max="4" width="9.8515625" style="4" bestFit="1" customWidth="1"/>
    <col min="5" max="5" width="9.7109375" style="4" bestFit="1" customWidth="1"/>
    <col min="6" max="6" width="10.140625" style="4" bestFit="1" customWidth="1"/>
    <col min="7" max="7" width="10.57421875" style="4" bestFit="1" customWidth="1"/>
    <col min="8" max="8" width="8.57421875" style="4" bestFit="1" customWidth="1"/>
    <col min="9" max="9" width="7.57421875" style="4" customWidth="1"/>
    <col min="10" max="10" width="8.8515625" style="4" bestFit="1" customWidth="1"/>
    <col min="11" max="11" width="8.00390625" style="4" customWidth="1"/>
    <col min="12" max="12" width="8.8515625" style="4" bestFit="1" customWidth="1"/>
    <col min="13" max="16384" width="3.7109375" style="4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>
      <c r="A3" s="8"/>
      <c r="B3" s="9"/>
      <c r="C3" s="10"/>
      <c r="D3" s="11" t="s">
        <v>2</v>
      </c>
      <c r="E3" s="11"/>
      <c r="F3" s="12"/>
      <c r="G3" s="13"/>
      <c r="H3" s="14" t="s">
        <v>3</v>
      </c>
      <c r="I3" s="14"/>
      <c r="J3" s="14"/>
      <c r="K3" s="14"/>
      <c r="L3" s="15"/>
    </row>
    <row r="4" spans="1:12" ht="12.75">
      <c r="A4" s="16"/>
      <c r="B4" s="17"/>
      <c r="C4" s="18" t="s">
        <v>4</v>
      </c>
      <c r="D4" s="19" t="s">
        <v>5</v>
      </c>
      <c r="E4" s="20" t="s">
        <v>4</v>
      </c>
      <c r="F4" s="20" t="s">
        <v>4</v>
      </c>
      <c r="G4" s="21" t="s">
        <v>6</v>
      </c>
      <c r="H4" s="22" t="s">
        <v>7</v>
      </c>
      <c r="I4" s="23" t="s">
        <v>7</v>
      </c>
      <c r="J4" s="22"/>
      <c r="K4" s="23" t="s">
        <v>8</v>
      </c>
      <c r="L4" s="24" t="s">
        <v>8</v>
      </c>
    </row>
    <row r="5" spans="1:12" ht="12.75">
      <c r="A5" s="16"/>
      <c r="B5" s="17"/>
      <c r="C5" s="25" t="s">
        <v>9</v>
      </c>
      <c r="D5" s="26" t="s">
        <v>9</v>
      </c>
      <c r="E5" s="27" t="s">
        <v>9</v>
      </c>
      <c r="F5" s="27" t="s">
        <v>9</v>
      </c>
      <c r="G5" s="16" t="s">
        <v>10</v>
      </c>
      <c r="H5" s="28" t="s">
        <v>11</v>
      </c>
      <c r="I5" s="29" t="s">
        <v>10</v>
      </c>
      <c r="J5" s="28" t="s">
        <v>11</v>
      </c>
      <c r="K5" s="30" t="s">
        <v>10</v>
      </c>
      <c r="L5" s="31" t="s">
        <v>11</v>
      </c>
    </row>
    <row r="6" spans="1:12" ht="12.75">
      <c r="A6" s="16" t="s">
        <v>12</v>
      </c>
      <c r="B6" s="17"/>
      <c r="C6" s="32">
        <v>38898</v>
      </c>
      <c r="D6" s="33">
        <v>39080</v>
      </c>
      <c r="E6" s="34">
        <v>39233</v>
      </c>
      <c r="F6" s="34">
        <v>39262</v>
      </c>
      <c r="G6" s="16"/>
      <c r="H6" s="28"/>
      <c r="I6" s="29"/>
      <c r="J6" s="28"/>
      <c r="K6" s="30"/>
      <c r="L6" s="31"/>
    </row>
    <row r="7" spans="1:12" ht="12.75">
      <c r="A7" s="16"/>
      <c r="B7" s="17"/>
      <c r="C7" s="35" t="s">
        <v>10</v>
      </c>
      <c r="D7" s="36" t="s">
        <v>10</v>
      </c>
      <c r="E7" s="37" t="s">
        <v>10</v>
      </c>
      <c r="F7" s="37" t="s">
        <v>10</v>
      </c>
      <c r="G7" s="16"/>
      <c r="H7" s="28"/>
      <c r="I7" s="29"/>
      <c r="J7" s="28"/>
      <c r="K7" s="30"/>
      <c r="L7" s="31"/>
    </row>
    <row r="8" spans="1:12" ht="13.5" thickBot="1">
      <c r="A8" s="38"/>
      <c r="B8" s="39"/>
      <c r="C8" s="40" t="s">
        <v>8</v>
      </c>
      <c r="D8" s="41" t="s">
        <v>7</v>
      </c>
      <c r="E8" s="42" t="s">
        <v>13</v>
      </c>
      <c r="F8" s="42" t="s">
        <v>13</v>
      </c>
      <c r="G8" s="38"/>
      <c r="H8" s="43"/>
      <c r="I8" s="44"/>
      <c r="J8" s="43" t="s">
        <v>14</v>
      </c>
      <c r="K8" s="45"/>
      <c r="L8" s="46"/>
    </row>
    <row r="9" spans="1:12" ht="12.75">
      <c r="A9" s="47" t="s">
        <v>15</v>
      </c>
      <c r="B9" s="48"/>
      <c r="C9" s="49">
        <v>2.9</v>
      </c>
      <c r="D9" s="50">
        <v>4.2</v>
      </c>
      <c r="E9" s="50">
        <v>2.9</v>
      </c>
      <c r="F9" s="50">
        <v>2.96</v>
      </c>
      <c r="G9" s="51">
        <f aca="true" t="shared" si="0" ref="G9:G49">F9-E9</f>
        <v>0.06000000000000005</v>
      </c>
      <c r="H9" s="52">
        <f aca="true" t="shared" si="1" ref="H9:H49">(G9/E9)</f>
        <v>0.020689655172413814</v>
      </c>
      <c r="I9" s="53">
        <f aca="true" t="shared" si="2" ref="I9:I45">F9-D9</f>
        <v>-1.2400000000000002</v>
      </c>
      <c r="J9" s="52">
        <f aca="true" t="shared" si="3" ref="J9:J45">(I9/D9)</f>
        <v>-0.2952380952380953</v>
      </c>
      <c r="K9" s="54">
        <f aca="true" t="shared" si="4" ref="K9:K45">F9-C9</f>
        <v>0.06000000000000005</v>
      </c>
      <c r="L9" s="55">
        <f aca="true" t="shared" si="5" ref="L9:L45">(K9/C9)</f>
        <v>0.020689655172413814</v>
      </c>
    </row>
    <row r="10" spans="1:12" ht="12.75">
      <c r="A10" s="47" t="s">
        <v>16</v>
      </c>
      <c r="B10" s="48"/>
      <c r="C10" s="49">
        <v>0.8</v>
      </c>
      <c r="D10" s="50">
        <v>1.01</v>
      </c>
      <c r="E10" s="50">
        <v>0.92</v>
      </c>
      <c r="F10" s="50">
        <v>0.89</v>
      </c>
      <c r="G10" s="51">
        <f t="shared" si="0"/>
        <v>-0.030000000000000027</v>
      </c>
      <c r="H10" s="52">
        <f t="shared" si="1"/>
        <v>-0.03260869565217394</v>
      </c>
      <c r="I10" s="53">
        <f t="shared" si="2"/>
        <v>-0.12</v>
      </c>
      <c r="J10" s="52">
        <f t="shared" si="3"/>
        <v>-0.1188118811881188</v>
      </c>
      <c r="K10" s="54">
        <f t="shared" si="4"/>
        <v>0.08999999999999997</v>
      </c>
      <c r="L10" s="55">
        <f t="shared" si="5"/>
        <v>0.11249999999999996</v>
      </c>
    </row>
    <row r="11" spans="1:12" ht="12.75">
      <c r="A11" s="47" t="s">
        <v>17</v>
      </c>
      <c r="B11" s="48"/>
      <c r="C11" s="49">
        <v>14.5</v>
      </c>
      <c r="D11" s="50">
        <v>18.5</v>
      </c>
      <c r="E11" s="50">
        <v>9.8</v>
      </c>
      <c r="F11" s="50">
        <v>9.85</v>
      </c>
      <c r="G11" s="51">
        <f t="shared" si="0"/>
        <v>0.049999999999998934</v>
      </c>
      <c r="H11" s="52">
        <f t="shared" si="1"/>
        <v>0.005102040816326422</v>
      </c>
      <c r="I11" s="53">
        <f t="shared" si="2"/>
        <v>-8.65</v>
      </c>
      <c r="J11" s="52">
        <f t="shared" si="3"/>
        <v>-0.46756756756756757</v>
      </c>
      <c r="K11" s="54">
        <f t="shared" si="4"/>
        <v>-4.65</v>
      </c>
      <c r="L11" s="55">
        <f t="shared" si="5"/>
        <v>-0.3206896551724138</v>
      </c>
    </row>
    <row r="12" spans="1:12" ht="12.75">
      <c r="A12" s="47" t="s">
        <v>18</v>
      </c>
      <c r="B12" s="48"/>
      <c r="C12" s="49">
        <v>4.49</v>
      </c>
      <c r="D12" s="50">
        <v>9.64</v>
      </c>
      <c r="E12" s="50">
        <v>8.4</v>
      </c>
      <c r="F12" s="50">
        <v>8.7</v>
      </c>
      <c r="G12" s="51">
        <f t="shared" si="0"/>
        <v>0.29999999999999893</v>
      </c>
      <c r="H12" s="52">
        <f t="shared" si="1"/>
        <v>0.03571428571428559</v>
      </c>
      <c r="I12" s="53">
        <f t="shared" si="2"/>
        <v>-0.9400000000000013</v>
      </c>
      <c r="J12" s="52">
        <f t="shared" si="3"/>
        <v>-0.09751037344398353</v>
      </c>
      <c r="K12" s="54">
        <f t="shared" si="4"/>
        <v>4.209999999999999</v>
      </c>
      <c r="L12" s="55">
        <f t="shared" si="5"/>
        <v>0.9376391982182626</v>
      </c>
    </row>
    <row r="13" spans="1:12" ht="12.75">
      <c r="A13" s="47" t="s">
        <v>19</v>
      </c>
      <c r="B13" s="48" t="s">
        <v>14</v>
      </c>
      <c r="C13" s="49">
        <v>37.5</v>
      </c>
      <c r="D13" s="50">
        <v>54</v>
      </c>
      <c r="E13" s="50">
        <v>52</v>
      </c>
      <c r="F13" s="50">
        <v>50.31</v>
      </c>
      <c r="G13" s="51">
        <f t="shared" si="0"/>
        <v>-1.6899999999999977</v>
      </c>
      <c r="H13" s="52">
        <f t="shared" si="1"/>
        <v>-0.03249999999999996</v>
      </c>
      <c r="I13" s="53">
        <f t="shared" si="2"/>
        <v>-3.6899999999999977</v>
      </c>
      <c r="J13" s="52">
        <f t="shared" si="3"/>
        <v>-0.06833333333333329</v>
      </c>
      <c r="K13" s="54">
        <f t="shared" si="4"/>
        <v>12.810000000000002</v>
      </c>
      <c r="L13" s="55">
        <f t="shared" si="5"/>
        <v>0.34160000000000007</v>
      </c>
    </row>
    <row r="14" spans="1:12" ht="12.75">
      <c r="A14" s="47" t="s">
        <v>20</v>
      </c>
      <c r="B14" s="48" t="s">
        <v>14</v>
      </c>
      <c r="C14" s="49">
        <v>0.05</v>
      </c>
      <c r="D14" s="50">
        <v>0.07</v>
      </c>
      <c r="E14" s="50">
        <v>0.03</v>
      </c>
      <c r="F14" s="50">
        <v>0.03</v>
      </c>
      <c r="G14" s="51">
        <f t="shared" si="0"/>
        <v>0</v>
      </c>
      <c r="H14" s="52">
        <f t="shared" si="1"/>
        <v>0</v>
      </c>
      <c r="I14" s="53">
        <f t="shared" si="2"/>
        <v>-0.04000000000000001</v>
      </c>
      <c r="J14" s="52">
        <f t="shared" si="3"/>
        <v>-0.5714285714285715</v>
      </c>
      <c r="K14" s="54">
        <f t="shared" si="4"/>
        <v>-0.020000000000000004</v>
      </c>
      <c r="L14" s="55">
        <f t="shared" si="5"/>
        <v>-0.4000000000000001</v>
      </c>
    </row>
    <row r="15" spans="1:12" ht="12.75">
      <c r="A15" s="47" t="s">
        <v>21</v>
      </c>
      <c r="B15" s="48"/>
      <c r="C15" s="49">
        <v>2.05</v>
      </c>
      <c r="D15" s="50">
        <v>2.1</v>
      </c>
      <c r="E15" s="50">
        <v>1.9</v>
      </c>
      <c r="F15" s="50">
        <v>1.75</v>
      </c>
      <c r="G15" s="51">
        <f t="shared" si="0"/>
        <v>-0.1499999999999999</v>
      </c>
      <c r="H15" s="52">
        <f t="shared" si="1"/>
        <v>-0.07894736842105259</v>
      </c>
      <c r="I15" s="53">
        <f t="shared" si="2"/>
        <v>-0.3500000000000001</v>
      </c>
      <c r="J15" s="52">
        <f t="shared" si="3"/>
        <v>-0.1666666666666667</v>
      </c>
      <c r="K15" s="54">
        <f t="shared" si="4"/>
        <v>-0.2999999999999998</v>
      </c>
      <c r="L15" s="55">
        <f t="shared" si="5"/>
        <v>-0.14634146341463408</v>
      </c>
    </row>
    <row r="16" spans="1:12" ht="12.75">
      <c r="A16" s="47" t="s">
        <v>22</v>
      </c>
      <c r="B16" s="48" t="s">
        <v>23</v>
      </c>
      <c r="C16" s="49">
        <v>3.85</v>
      </c>
      <c r="D16" s="50">
        <v>4</v>
      </c>
      <c r="E16" s="50">
        <v>4.25</v>
      </c>
      <c r="F16" s="50">
        <v>4.25</v>
      </c>
      <c r="G16" s="51">
        <f t="shared" si="0"/>
        <v>0</v>
      </c>
      <c r="H16" s="52">
        <f t="shared" si="1"/>
        <v>0</v>
      </c>
      <c r="I16" s="53">
        <f t="shared" si="2"/>
        <v>0.25</v>
      </c>
      <c r="J16" s="52">
        <f t="shared" si="3"/>
        <v>0.0625</v>
      </c>
      <c r="K16" s="54">
        <f t="shared" si="4"/>
        <v>0.3999999999999999</v>
      </c>
      <c r="L16" s="55">
        <f t="shared" si="5"/>
        <v>0.10389610389610388</v>
      </c>
    </row>
    <row r="17" spans="1:12" ht="12.75">
      <c r="A17" s="47" t="s">
        <v>24</v>
      </c>
      <c r="B17" s="48"/>
      <c r="C17" s="49">
        <v>17.25</v>
      </c>
      <c r="D17" s="50">
        <v>28</v>
      </c>
      <c r="E17" s="50">
        <v>24.14</v>
      </c>
      <c r="F17" s="50">
        <v>24.24</v>
      </c>
      <c r="G17" s="51">
        <f t="shared" si="0"/>
        <v>0.09999999999999787</v>
      </c>
      <c r="H17" s="52">
        <f t="shared" si="1"/>
        <v>0.004142502071250947</v>
      </c>
      <c r="I17" s="53">
        <f t="shared" si="2"/>
        <v>-3.7600000000000016</v>
      </c>
      <c r="J17" s="52">
        <f t="shared" si="3"/>
        <v>-0.13428571428571434</v>
      </c>
      <c r="K17" s="54">
        <f t="shared" si="4"/>
        <v>6.989999999999998</v>
      </c>
      <c r="L17" s="55">
        <f t="shared" si="5"/>
        <v>0.40521739130434775</v>
      </c>
    </row>
    <row r="18" spans="1:12" ht="12.75">
      <c r="A18" s="47" t="s">
        <v>25</v>
      </c>
      <c r="B18" s="48"/>
      <c r="C18" s="49">
        <v>7.79</v>
      </c>
      <c r="D18" s="50">
        <v>9.12</v>
      </c>
      <c r="E18" s="50">
        <v>7.3</v>
      </c>
      <c r="F18" s="50">
        <v>7.05</v>
      </c>
      <c r="G18" s="51">
        <f t="shared" si="0"/>
        <v>-0.25</v>
      </c>
      <c r="H18" s="52">
        <f t="shared" si="1"/>
        <v>-0.03424657534246575</v>
      </c>
      <c r="I18" s="53">
        <f t="shared" si="2"/>
        <v>-2.0699999999999994</v>
      </c>
      <c r="J18" s="52">
        <f t="shared" si="3"/>
        <v>-0.22697368421052627</v>
      </c>
      <c r="K18" s="54">
        <f t="shared" si="4"/>
        <v>-0.7400000000000002</v>
      </c>
      <c r="L18" s="55">
        <f t="shared" si="5"/>
        <v>-0.09499358151476255</v>
      </c>
    </row>
    <row r="19" spans="1:12" ht="12.75">
      <c r="A19" s="47" t="s">
        <v>26</v>
      </c>
      <c r="B19" s="48" t="s">
        <v>23</v>
      </c>
      <c r="C19" s="49">
        <v>0.51</v>
      </c>
      <c r="D19" s="50">
        <v>0.9</v>
      </c>
      <c r="E19" s="50">
        <v>0.26</v>
      </c>
      <c r="F19" s="50">
        <v>0.26</v>
      </c>
      <c r="G19" s="51">
        <f t="shared" si="0"/>
        <v>0</v>
      </c>
      <c r="H19" s="52">
        <f t="shared" si="1"/>
        <v>0</v>
      </c>
      <c r="I19" s="53">
        <f t="shared" si="2"/>
        <v>-0.64</v>
      </c>
      <c r="J19" s="52">
        <f t="shared" si="3"/>
        <v>-0.7111111111111111</v>
      </c>
      <c r="K19" s="54">
        <f t="shared" si="4"/>
        <v>-0.25</v>
      </c>
      <c r="L19" s="55">
        <f t="shared" si="5"/>
        <v>-0.49019607843137253</v>
      </c>
    </row>
    <row r="20" spans="1:12" ht="12.75">
      <c r="A20" s="47" t="s">
        <v>27</v>
      </c>
      <c r="B20" s="56"/>
      <c r="C20" s="49">
        <v>122.5</v>
      </c>
      <c r="D20" s="50">
        <v>120.01</v>
      </c>
      <c r="E20" s="50">
        <v>123</v>
      </c>
      <c r="F20" s="50">
        <v>123</v>
      </c>
      <c r="G20" s="51">
        <f t="shared" si="0"/>
        <v>0</v>
      </c>
      <c r="H20" s="52">
        <f t="shared" si="1"/>
        <v>0</v>
      </c>
      <c r="I20" s="53">
        <f t="shared" si="2"/>
        <v>2.989999999999995</v>
      </c>
      <c r="J20" s="52">
        <f t="shared" si="3"/>
        <v>0.024914590450795724</v>
      </c>
      <c r="K20" s="54">
        <f t="shared" si="4"/>
        <v>0.5</v>
      </c>
      <c r="L20" s="55">
        <f t="shared" si="5"/>
        <v>0.004081632653061225</v>
      </c>
    </row>
    <row r="21" spans="1:12" ht="12.75">
      <c r="A21" s="47" t="s">
        <v>28</v>
      </c>
      <c r="B21" s="48"/>
      <c r="C21" s="49">
        <v>19.49</v>
      </c>
      <c r="D21" s="50">
        <v>26</v>
      </c>
      <c r="E21" s="50">
        <v>24</v>
      </c>
      <c r="F21" s="50">
        <v>24</v>
      </c>
      <c r="G21" s="51">
        <f t="shared" si="0"/>
        <v>0</v>
      </c>
      <c r="H21" s="52">
        <f t="shared" si="1"/>
        <v>0</v>
      </c>
      <c r="I21" s="53">
        <f t="shared" si="2"/>
        <v>-2</v>
      </c>
      <c r="J21" s="52">
        <f t="shared" si="3"/>
        <v>-0.07692307692307693</v>
      </c>
      <c r="K21" s="54">
        <f t="shared" si="4"/>
        <v>4.510000000000002</v>
      </c>
      <c r="L21" s="55">
        <f t="shared" si="5"/>
        <v>0.23140071831708578</v>
      </c>
    </row>
    <row r="22" spans="1:12" ht="12.75">
      <c r="A22" s="47" t="s">
        <v>29</v>
      </c>
      <c r="B22" s="48"/>
      <c r="C22" s="49">
        <v>32.49</v>
      </c>
      <c r="D22" s="50">
        <v>41</v>
      </c>
      <c r="E22" s="50">
        <v>35</v>
      </c>
      <c r="F22" s="50">
        <v>31</v>
      </c>
      <c r="G22" s="51">
        <f t="shared" si="0"/>
        <v>-4</v>
      </c>
      <c r="H22" s="52">
        <f t="shared" si="1"/>
        <v>-0.11428571428571428</v>
      </c>
      <c r="I22" s="53">
        <f t="shared" si="2"/>
        <v>-10</v>
      </c>
      <c r="J22" s="52">
        <f t="shared" si="3"/>
        <v>-0.24390243902439024</v>
      </c>
      <c r="K22" s="54">
        <f t="shared" si="4"/>
        <v>-1.490000000000002</v>
      </c>
      <c r="L22" s="55">
        <f t="shared" si="5"/>
        <v>-0.045860264696829856</v>
      </c>
    </row>
    <row r="23" spans="1:12" ht="12.75">
      <c r="A23" s="47" t="s">
        <v>30</v>
      </c>
      <c r="B23" s="48"/>
      <c r="C23" s="49">
        <v>2</v>
      </c>
      <c r="D23" s="50">
        <v>1.99</v>
      </c>
      <c r="E23" s="50">
        <v>1.6</v>
      </c>
      <c r="F23" s="50">
        <v>1.85</v>
      </c>
      <c r="G23" s="51">
        <f t="shared" si="0"/>
        <v>0.25</v>
      </c>
      <c r="H23" s="52">
        <f t="shared" si="1"/>
        <v>0.15625</v>
      </c>
      <c r="I23" s="53">
        <f t="shared" si="2"/>
        <v>-0.1399999999999999</v>
      </c>
      <c r="J23" s="52">
        <f t="shared" si="3"/>
        <v>-0.0703517587939698</v>
      </c>
      <c r="K23" s="54">
        <f t="shared" si="4"/>
        <v>-0.1499999999999999</v>
      </c>
      <c r="L23" s="55">
        <f t="shared" si="5"/>
        <v>-0.07499999999999996</v>
      </c>
    </row>
    <row r="24" spans="1:12" ht="12.75">
      <c r="A24" s="47" t="s">
        <v>31</v>
      </c>
      <c r="B24" s="48"/>
      <c r="C24" s="49">
        <v>9.5</v>
      </c>
      <c r="D24" s="50">
        <v>8.5</v>
      </c>
      <c r="E24" s="50">
        <v>6</v>
      </c>
      <c r="F24" s="50">
        <v>7</v>
      </c>
      <c r="G24" s="51">
        <f t="shared" si="0"/>
        <v>1</v>
      </c>
      <c r="H24" s="52">
        <f t="shared" si="1"/>
        <v>0.16666666666666666</v>
      </c>
      <c r="I24" s="53">
        <f t="shared" si="2"/>
        <v>-1.5</v>
      </c>
      <c r="J24" s="52">
        <f t="shared" si="3"/>
        <v>-0.17647058823529413</v>
      </c>
      <c r="K24" s="54">
        <f t="shared" si="4"/>
        <v>-2.5</v>
      </c>
      <c r="L24" s="55">
        <f t="shared" si="5"/>
        <v>-0.2631578947368421</v>
      </c>
    </row>
    <row r="25" spans="1:12" ht="12.75">
      <c r="A25" s="47" t="s">
        <v>32</v>
      </c>
      <c r="B25" s="48"/>
      <c r="C25" s="49">
        <v>60.5</v>
      </c>
      <c r="D25" s="50">
        <v>63.5</v>
      </c>
      <c r="E25" s="50">
        <v>59.5</v>
      </c>
      <c r="F25" s="50">
        <v>57.5</v>
      </c>
      <c r="G25" s="51">
        <f t="shared" si="0"/>
        <v>-2</v>
      </c>
      <c r="H25" s="52">
        <f t="shared" si="1"/>
        <v>-0.03361344537815126</v>
      </c>
      <c r="I25" s="53">
        <f t="shared" si="2"/>
        <v>-6</v>
      </c>
      <c r="J25" s="52">
        <f t="shared" si="3"/>
        <v>-0.09448818897637795</v>
      </c>
      <c r="K25" s="54">
        <f t="shared" si="4"/>
        <v>-3</v>
      </c>
      <c r="L25" s="55">
        <f t="shared" si="5"/>
        <v>-0.049586776859504134</v>
      </c>
    </row>
    <row r="26" spans="1:12" ht="12.75">
      <c r="A26" s="47" t="s">
        <v>33</v>
      </c>
      <c r="B26" s="48"/>
      <c r="C26" s="49">
        <v>245</v>
      </c>
      <c r="D26" s="50">
        <v>240</v>
      </c>
      <c r="E26" s="50">
        <v>220</v>
      </c>
      <c r="F26" s="50">
        <v>220</v>
      </c>
      <c r="G26" s="51">
        <f t="shared" si="0"/>
        <v>0</v>
      </c>
      <c r="H26" s="52">
        <f t="shared" si="1"/>
        <v>0</v>
      </c>
      <c r="I26" s="53">
        <f t="shared" si="2"/>
        <v>-20</v>
      </c>
      <c r="J26" s="52">
        <f t="shared" si="3"/>
        <v>-0.08333333333333333</v>
      </c>
      <c r="K26" s="54">
        <f t="shared" si="4"/>
        <v>-25</v>
      </c>
      <c r="L26" s="55">
        <f t="shared" si="5"/>
        <v>-0.10204081632653061</v>
      </c>
    </row>
    <row r="27" spans="1:12" ht="12.75">
      <c r="A27" s="47" t="s">
        <v>34</v>
      </c>
      <c r="B27" s="48"/>
      <c r="C27" s="49">
        <v>13.65</v>
      </c>
      <c r="D27" s="50">
        <v>18</v>
      </c>
      <c r="E27" s="50">
        <v>15.85</v>
      </c>
      <c r="F27" s="50">
        <v>15.25</v>
      </c>
      <c r="G27" s="51">
        <f t="shared" si="0"/>
        <v>-0.5999999999999996</v>
      </c>
      <c r="H27" s="52">
        <f t="shared" si="1"/>
        <v>-0.03785488958990534</v>
      </c>
      <c r="I27" s="53">
        <f t="shared" si="2"/>
        <v>-2.75</v>
      </c>
      <c r="J27" s="52">
        <f t="shared" si="3"/>
        <v>-0.1527777777777778</v>
      </c>
      <c r="K27" s="54">
        <f t="shared" si="4"/>
        <v>1.5999999999999996</v>
      </c>
      <c r="L27" s="55">
        <f t="shared" si="5"/>
        <v>0.11721611721611719</v>
      </c>
    </row>
    <row r="28" spans="1:12" ht="12.75">
      <c r="A28" s="47" t="s">
        <v>35</v>
      </c>
      <c r="B28" s="48"/>
      <c r="C28" s="49">
        <v>3</v>
      </c>
      <c r="D28" s="50">
        <v>5</v>
      </c>
      <c r="E28" s="50">
        <v>3.93</v>
      </c>
      <c r="F28" s="50">
        <v>4.65</v>
      </c>
      <c r="G28" s="51">
        <f t="shared" si="0"/>
        <v>0.7200000000000002</v>
      </c>
      <c r="H28" s="52">
        <f t="shared" si="1"/>
        <v>0.18320610687022906</v>
      </c>
      <c r="I28" s="53">
        <f t="shared" si="2"/>
        <v>-0.34999999999999964</v>
      </c>
      <c r="J28" s="52">
        <f t="shared" si="3"/>
        <v>-0.06999999999999992</v>
      </c>
      <c r="K28" s="54">
        <f t="shared" si="4"/>
        <v>1.6500000000000004</v>
      </c>
      <c r="L28" s="55">
        <f t="shared" si="5"/>
        <v>0.5500000000000002</v>
      </c>
    </row>
    <row r="29" spans="1:12" ht="12.75">
      <c r="A29" s="47" t="s">
        <v>36</v>
      </c>
      <c r="B29" s="48"/>
      <c r="C29" s="49">
        <v>11.65</v>
      </c>
      <c r="D29" s="50">
        <v>14.1</v>
      </c>
      <c r="E29" s="50">
        <v>10</v>
      </c>
      <c r="F29" s="50">
        <v>9.32</v>
      </c>
      <c r="G29" s="51">
        <f t="shared" si="0"/>
        <v>-0.6799999999999997</v>
      </c>
      <c r="H29" s="52">
        <f t="shared" si="1"/>
        <v>-0.06799999999999998</v>
      </c>
      <c r="I29" s="53">
        <f t="shared" si="2"/>
        <v>-4.779999999999999</v>
      </c>
      <c r="J29" s="52">
        <f t="shared" si="3"/>
        <v>-0.33900709219858155</v>
      </c>
      <c r="K29" s="54">
        <f t="shared" si="4"/>
        <v>-2.33</v>
      </c>
      <c r="L29" s="55">
        <f t="shared" si="5"/>
        <v>-0.2</v>
      </c>
    </row>
    <row r="30" spans="1:12" ht="12.75">
      <c r="A30" s="47" t="s">
        <v>37</v>
      </c>
      <c r="B30" s="48"/>
      <c r="C30" s="49">
        <v>34.5</v>
      </c>
      <c r="D30" s="50">
        <v>43.9</v>
      </c>
      <c r="E30" s="50">
        <v>25.75</v>
      </c>
      <c r="F30" s="50">
        <v>30</v>
      </c>
      <c r="G30" s="51">
        <f t="shared" si="0"/>
        <v>4.25</v>
      </c>
      <c r="H30" s="52">
        <f t="shared" si="1"/>
        <v>0.1650485436893204</v>
      </c>
      <c r="I30" s="53">
        <f t="shared" si="2"/>
        <v>-13.899999999999999</v>
      </c>
      <c r="J30" s="52">
        <f t="shared" si="3"/>
        <v>-0.316628701594533</v>
      </c>
      <c r="K30" s="54">
        <f t="shared" si="4"/>
        <v>-4.5</v>
      </c>
      <c r="L30" s="55">
        <f t="shared" si="5"/>
        <v>-0.13043478260869565</v>
      </c>
    </row>
    <row r="31" spans="1:12" ht="12.75">
      <c r="A31" s="47" t="s">
        <v>38</v>
      </c>
      <c r="B31" s="48"/>
      <c r="C31" s="49">
        <v>5.23</v>
      </c>
      <c r="D31" s="50">
        <v>7.94</v>
      </c>
      <c r="E31" s="50">
        <v>7.62</v>
      </c>
      <c r="F31" s="50">
        <v>7.63</v>
      </c>
      <c r="G31" s="51">
        <f t="shared" si="0"/>
        <v>0.009999999999999787</v>
      </c>
      <c r="H31" s="52">
        <f t="shared" si="1"/>
        <v>0.0013123359580052214</v>
      </c>
      <c r="I31" s="53">
        <f t="shared" si="2"/>
        <v>-0.3100000000000005</v>
      </c>
      <c r="J31" s="52">
        <f t="shared" si="3"/>
        <v>-0.03904282115869024</v>
      </c>
      <c r="K31" s="54">
        <f t="shared" si="4"/>
        <v>2.3999999999999995</v>
      </c>
      <c r="L31" s="55">
        <f t="shared" si="5"/>
        <v>0.4588910133843211</v>
      </c>
    </row>
    <row r="32" spans="1:12" ht="12.75">
      <c r="A32" s="47" t="s">
        <v>39</v>
      </c>
      <c r="B32" s="48"/>
      <c r="C32" s="49">
        <v>189.99</v>
      </c>
      <c r="D32" s="50">
        <v>275.1</v>
      </c>
      <c r="E32" s="50">
        <v>245</v>
      </c>
      <c r="F32" s="50">
        <v>250</v>
      </c>
      <c r="G32" s="51">
        <f t="shared" si="0"/>
        <v>5</v>
      </c>
      <c r="H32" s="52">
        <f t="shared" si="1"/>
        <v>0.02040816326530612</v>
      </c>
      <c r="I32" s="53">
        <f t="shared" si="2"/>
        <v>-25.100000000000023</v>
      </c>
      <c r="J32" s="52">
        <f t="shared" si="3"/>
        <v>-0.0912395492548165</v>
      </c>
      <c r="K32" s="54">
        <f t="shared" si="4"/>
        <v>60.00999999999999</v>
      </c>
      <c r="L32" s="55">
        <f t="shared" si="5"/>
        <v>0.3158587294068108</v>
      </c>
    </row>
    <row r="33" spans="1:12" ht="12.75">
      <c r="A33" s="47" t="s">
        <v>40</v>
      </c>
      <c r="B33" s="48"/>
      <c r="C33" s="49">
        <v>7</v>
      </c>
      <c r="D33" s="50">
        <v>9</v>
      </c>
      <c r="E33" s="50">
        <v>7.01</v>
      </c>
      <c r="F33" s="50">
        <v>7.2</v>
      </c>
      <c r="G33" s="51">
        <f t="shared" si="0"/>
        <v>0.1900000000000004</v>
      </c>
      <c r="H33" s="52">
        <f t="shared" si="1"/>
        <v>0.027104136947218315</v>
      </c>
      <c r="I33" s="53">
        <f t="shared" si="2"/>
        <v>-1.7999999999999998</v>
      </c>
      <c r="J33" s="52">
        <f t="shared" si="3"/>
        <v>-0.19999999999999998</v>
      </c>
      <c r="K33" s="54">
        <f t="shared" si="4"/>
        <v>0.20000000000000018</v>
      </c>
      <c r="L33" s="55">
        <f t="shared" si="5"/>
        <v>0.0285714285714286</v>
      </c>
    </row>
    <row r="34" spans="1:12" ht="12.75">
      <c r="A34" s="47" t="s">
        <v>41</v>
      </c>
      <c r="B34" s="48"/>
      <c r="C34" s="57">
        <v>2</v>
      </c>
      <c r="D34" s="58">
        <v>4</v>
      </c>
      <c r="E34" s="50">
        <v>2.45</v>
      </c>
      <c r="F34" s="50">
        <v>2.33</v>
      </c>
      <c r="G34" s="51">
        <f t="shared" si="0"/>
        <v>-0.1200000000000001</v>
      </c>
      <c r="H34" s="52">
        <f t="shared" si="1"/>
        <v>-0.04897959183673473</v>
      </c>
      <c r="I34" s="53">
        <f t="shared" si="2"/>
        <v>-1.67</v>
      </c>
      <c r="J34" s="52">
        <f t="shared" si="3"/>
        <v>-0.4175</v>
      </c>
      <c r="K34" s="54">
        <f t="shared" si="4"/>
        <v>0.33000000000000007</v>
      </c>
      <c r="L34" s="55">
        <f t="shared" si="5"/>
        <v>0.16500000000000004</v>
      </c>
    </row>
    <row r="35" spans="1:12" ht="12.75">
      <c r="A35" s="47" t="s">
        <v>42</v>
      </c>
      <c r="B35" s="48"/>
      <c r="C35" s="49">
        <v>1.5</v>
      </c>
      <c r="D35" s="50">
        <v>2.08</v>
      </c>
      <c r="E35" s="50">
        <v>1.6</v>
      </c>
      <c r="F35" s="50">
        <v>2.06</v>
      </c>
      <c r="G35" s="51">
        <f t="shared" si="0"/>
        <v>0.45999999999999996</v>
      </c>
      <c r="H35" s="52">
        <f t="shared" si="1"/>
        <v>0.2875</v>
      </c>
      <c r="I35" s="53">
        <f t="shared" si="2"/>
        <v>-0.020000000000000018</v>
      </c>
      <c r="J35" s="52">
        <f t="shared" si="3"/>
        <v>-0.009615384615384623</v>
      </c>
      <c r="K35" s="54">
        <f t="shared" si="4"/>
        <v>0.56</v>
      </c>
      <c r="L35" s="55">
        <f t="shared" si="5"/>
        <v>0.37333333333333335</v>
      </c>
    </row>
    <row r="36" spans="1:12" ht="12.75">
      <c r="A36" s="47" t="s">
        <v>43</v>
      </c>
      <c r="B36" s="48"/>
      <c r="C36" s="49">
        <v>7</v>
      </c>
      <c r="D36" s="50">
        <v>6.56</v>
      </c>
      <c r="E36" s="50">
        <v>7</v>
      </c>
      <c r="F36" s="50">
        <v>7</v>
      </c>
      <c r="G36" s="51">
        <f t="shared" si="0"/>
        <v>0</v>
      </c>
      <c r="H36" s="52">
        <f t="shared" si="1"/>
        <v>0</v>
      </c>
      <c r="I36" s="53">
        <f t="shared" si="2"/>
        <v>0.4400000000000004</v>
      </c>
      <c r="J36" s="52">
        <f t="shared" si="3"/>
        <v>0.06707317073170738</v>
      </c>
      <c r="K36" s="54">
        <f t="shared" si="4"/>
        <v>0</v>
      </c>
      <c r="L36" s="55">
        <f t="shared" si="5"/>
        <v>0</v>
      </c>
    </row>
    <row r="37" spans="1:12" ht="12.75">
      <c r="A37" s="59" t="s">
        <v>44</v>
      </c>
      <c r="B37" s="48"/>
      <c r="C37" s="49">
        <v>14.4</v>
      </c>
      <c r="D37" s="50">
        <v>23.65</v>
      </c>
      <c r="E37" s="50">
        <v>20.6</v>
      </c>
      <c r="F37" s="50">
        <v>20.5</v>
      </c>
      <c r="G37" s="51">
        <f t="shared" si="0"/>
        <v>-0.10000000000000142</v>
      </c>
      <c r="H37" s="52">
        <f t="shared" si="1"/>
        <v>-0.004854368932038904</v>
      </c>
      <c r="I37" s="53">
        <f t="shared" si="2"/>
        <v>-3.1499999999999986</v>
      </c>
      <c r="J37" s="52">
        <f t="shared" si="3"/>
        <v>-0.13319238900634245</v>
      </c>
      <c r="K37" s="54">
        <f t="shared" si="4"/>
        <v>6.1</v>
      </c>
      <c r="L37" s="55">
        <f t="shared" si="5"/>
        <v>0.42361111111111105</v>
      </c>
    </row>
    <row r="38" spans="1:12" ht="12.75">
      <c r="A38" s="47" t="s">
        <v>45</v>
      </c>
      <c r="B38" s="48"/>
      <c r="C38" s="49">
        <v>31.45</v>
      </c>
      <c r="D38" s="50">
        <v>31.45</v>
      </c>
      <c r="E38" s="50">
        <v>31.45</v>
      </c>
      <c r="F38" s="50">
        <v>31.45</v>
      </c>
      <c r="G38" s="51">
        <f t="shared" si="0"/>
        <v>0</v>
      </c>
      <c r="H38" s="52">
        <f t="shared" si="1"/>
        <v>0</v>
      </c>
      <c r="I38" s="53">
        <f t="shared" si="2"/>
        <v>0</v>
      </c>
      <c r="J38" s="52">
        <f t="shared" si="3"/>
        <v>0</v>
      </c>
      <c r="K38" s="54">
        <f t="shared" si="4"/>
        <v>0</v>
      </c>
      <c r="L38" s="55">
        <f t="shared" si="5"/>
        <v>0</v>
      </c>
    </row>
    <row r="39" spans="1:12" ht="12.75">
      <c r="A39" s="47" t="s">
        <v>46</v>
      </c>
      <c r="B39" s="48"/>
      <c r="C39" s="49">
        <v>14.9</v>
      </c>
      <c r="D39" s="50">
        <v>23</v>
      </c>
      <c r="E39" s="50">
        <v>17.52</v>
      </c>
      <c r="F39" s="50">
        <v>18.99</v>
      </c>
      <c r="G39" s="51">
        <f t="shared" si="0"/>
        <v>1.4699999999999989</v>
      </c>
      <c r="H39" s="52">
        <f t="shared" si="1"/>
        <v>0.08390410958904103</v>
      </c>
      <c r="I39" s="53">
        <f t="shared" si="2"/>
        <v>-4.010000000000002</v>
      </c>
      <c r="J39" s="52">
        <f t="shared" si="3"/>
        <v>-0.1743478260869566</v>
      </c>
      <c r="K39" s="54">
        <f t="shared" si="4"/>
        <v>4.089999999999998</v>
      </c>
      <c r="L39" s="55">
        <f t="shared" si="5"/>
        <v>0.27449664429530185</v>
      </c>
    </row>
    <row r="40" spans="1:12" ht="12.75">
      <c r="A40" s="47" t="s">
        <v>47</v>
      </c>
      <c r="B40" s="48"/>
      <c r="C40" s="49">
        <v>41.99</v>
      </c>
      <c r="D40" s="50">
        <v>56.5</v>
      </c>
      <c r="E40" s="50">
        <v>44.99</v>
      </c>
      <c r="F40" s="50">
        <v>40</v>
      </c>
      <c r="G40" s="51">
        <f t="shared" si="0"/>
        <v>-4.990000000000002</v>
      </c>
      <c r="H40" s="52">
        <f t="shared" si="1"/>
        <v>-0.11091353634140924</v>
      </c>
      <c r="I40" s="53">
        <f t="shared" si="2"/>
        <v>-16.5</v>
      </c>
      <c r="J40" s="52">
        <f t="shared" si="3"/>
        <v>-0.2920353982300885</v>
      </c>
      <c r="K40" s="54">
        <f t="shared" si="4"/>
        <v>-1.990000000000002</v>
      </c>
      <c r="L40" s="55">
        <f t="shared" si="5"/>
        <v>-0.04739223624672546</v>
      </c>
    </row>
    <row r="41" spans="1:12" ht="12.75">
      <c r="A41" s="47" t="s">
        <v>48</v>
      </c>
      <c r="B41" s="48"/>
      <c r="C41" s="49">
        <v>9.6</v>
      </c>
      <c r="D41" s="50">
        <v>13.9</v>
      </c>
      <c r="E41" s="50">
        <v>12.5</v>
      </c>
      <c r="F41" s="50">
        <v>9.85</v>
      </c>
      <c r="G41" s="51">
        <f t="shared" si="0"/>
        <v>-2.6500000000000004</v>
      </c>
      <c r="H41" s="52">
        <f t="shared" si="1"/>
        <v>-0.21200000000000002</v>
      </c>
      <c r="I41" s="53">
        <f t="shared" si="2"/>
        <v>-4.050000000000001</v>
      </c>
      <c r="J41" s="52">
        <f t="shared" si="3"/>
        <v>-0.29136690647482016</v>
      </c>
      <c r="K41" s="54">
        <f t="shared" si="4"/>
        <v>0.25</v>
      </c>
      <c r="L41" s="55">
        <f t="shared" si="5"/>
        <v>0.026041666666666668</v>
      </c>
    </row>
    <row r="42" spans="1:12" ht="12.75">
      <c r="A42" s="47" t="s">
        <v>49</v>
      </c>
      <c r="B42" s="48"/>
      <c r="C42" s="49">
        <v>2.3</v>
      </c>
      <c r="D42" s="50">
        <v>2.36</v>
      </c>
      <c r="E42" s="50">
        <v>2</v>
      </c>
      <c r="F42" s="50">
        <v>2</v>
      </c>
      <c r="G42" s="51">
        <f t="shared" si="0"/>
        <v>0</v>
      </c>
      <c r="H42" s="52">
        <f t="shared" si="1"/>
        <v>0</v>
      </c>
      <c r="I42" s="53">
        <f t="shared" si="2"/>
        <v>-0.3599999999999999</v>
      </c>
      <c r="J42" s="52">
        <f t="shared" si="3"/>
        <v>-0.1525423728813559</v>
      </c>
      <c r="K42" s="54">
        <f t="shared" si="4"/>
        <v>-0.2999999999999998</v>
      </c>
      <c r="L42" s="55">
        <f t="shared" si="5"/>
        <v>-0.1304347826086956</v>
      </c>
    </row>
    <row r="43" spans="1:12" ht="12.75">
      <c r="A43" s="47" t="s">
        <v>50</v>
      </c>
      <c r="B43" s="48"/>
      <c r="C43" s="49">
        <v>4.02</v>
      </c>
      <c r="D43" s="50">
        <v>4.7</v>
      </c>
      <c r="E43" s="50">
        <v>3.4</v>
      </c>
      <c r="F43" s="50">
        <v>3.15</v>
      </c>
      <c r="G43" s="51">
        <f t="shared" si="0"/>
        <v>-0.25</v>
      </c>
      <c r="H43" s="52">
        <f t="shared" si="1"/>
        <v>-0.07352941176470588</v>
      </c>
      <c r="I43" s="53">
        <f t="shared" si="2"/>
        <v>-1.5500000000000003</v>
      </c>
      <c r="J43" s="52">
        <f t="shared" si="3"/>
        <v>-0.3297872340425532</v>
      </c>
      <c r="K43" s="54">
        <f t="shared" si="4"/>
        <v>-0.8699999999999997</v>
      </c>
      <c r="L43" s="55">
        <f t="shared" si="5"/>
        <v>-0.21641791044776112</v>
      </c>
    </row>
    <row r="44" spans="1:12" ht="12.75">
      <c r="A44" s="47" t="s">
        <v>51</v>
      </c>
      <c r="B44" s="48"/>
      <c r="C44" s="49">
        <v>330</v>
      </c>
      <c r="D44" s="50">
        <v>390</v>
      </c>
      <c r="E44" s="50">
        <v>340</v>
      </c>
      <c r="F44" s="50">
        <v>345</v>
      </c>
      <c r="G44" s="51">
        <f t="shared" si="0"/>
        <v>5</v>
      </c>
      <c r="H44" s="52">
        <f t="shared" si="1"/>
        <v>0.014705882352941176</v>
      </c>
      <c r="I44" s="53">
        <f t="shared" si="2"/>
        <v>-45</v>
      </c>
      <c r="J44" s="52">
        <f t="shared" si="3"/>
        <v>-0.11538461538461539</v>
      </c>
      <c r="K44" s="54">
        <f t="shared" si="4"/>
        <v>15</v>
      </c>
      <c r="L44" s="55">
        <f t="shared" si="5"/>
        <v>0.045454545454545456</v>
      </c>
    </row>
    <row r="45" spans="1:12" ht="12.75">
      <c r="A45" s="47" t="s">
        <v>52</v>
      </c>
      <c r="B45" s="48"/>
      <c r="C45" s="49">
        <v>28.5</v>
      </c>
      <c r="D45" s="50">
        <v>40</v>
      </c>
      <c r="E45" s="50">
        <v>35</v>
      </c>
      <c r="F45" s="50">
        <v>32</v>
      </c>
      <c r="G45" s="51">
        <f t="shared" si="0"/>
        <v>-3</v>
      </c>
      <c r="H45" s="52">
        <f t="shared" si="1"/>
        <v>-0.08571428571428572</v>
      </c>
      <c r="I45" s="53">
        <f t="shared" si="2"/>
        <v>-8</v>
      </c>
      <c r="J45" s="52">
        <f t="shared" si="3"/>
        <v>-0.2</v>
      </c>
      <c r="K45" s="54">
        <f t="shared" si="4"/>
        <v>3.5</v>
      </c>
      <c r="L45" s="55">
        <f t="shared" si="5"/>
        <v>0.12280701754385964</v>
      </c>
    </row>
    <row r="46" spans="1:12" ht="12.75">
      <c r="A46" s="47" t="s">
        <v>53</v>
      </c>
      <c r="B46" s="48" t="s">
        <v>54</v>
      </c>
      <c r="C46" s="49"/>
      <c r="D46" s="50"/>
      <c r="E46" s="50">
        <v>22</v>
      </c>
      <c r="F46" s="50">
        <v>20.15</v>
      </c>
      <c r="G46" s="51">
        <f t="shared" si="0"/>
        <v>-1.8500000000000014</v>
      </c>
      <c r="H46" s="52">
        <f t="shared" si="1"/>
        <v>-0.08409090909090916</v>
      </c>
      <c r="I46" s="53"/>
      <c r="J46" s="52"/>
      <c r="K46" s="54"/>
      <c r="L46" s="55"/>
    </row>
    <row r="47" spans="1:12" ht="12.75">
      <c r="A47" s="47" t="s">
        <v>55</v>
      </c>
      <c r="B47" s="48" t="s">
        <v>23</v>
      </c>
      <c r="C47" s="49">
        <v>13</v>
      </c>
      <c r="D47" s="50">
        <v>16</v>
      </c>
      <c r="E47" s="50">
        <v>16.05</v>
      </c>
      <c r="F47" s="50">
        <v>16.05</v>
      </c>
      <c r="G47" s="51">
        <f t="shared" si="0"/>
        <v>0</v>
      </c>
      <c r="H47" s="52">
        <f t="shared" si="1"/>
        <v>0</v>
      </c>
      <c r="I47" s="53">
        <f>F47-D47</f>
        <v>0.05000000000000071</v>
      </c>
      <c r="J47" s="52">
        <f>(I47/D47)</f>
        <v>0.0031250000000000444</v>
      </c>
      <c r="K47" s="54">
        <f>F47-C47</f>
        <v>3.0500000000000007</v>
      </c>
      <c r="L47" s="55">
        <f>(K47/C47)</f>
        <v>0.23461538461538467</v>
      </c>
    </row>
    <row r="48" spans="1:12" ht="12.75">
      <c r="A48" s="47" t="s">
        <v>56</v>
      </c>
      <c r="B48" s="48"/>
      <c r="C48" s="57">
        <v>2.5</v>
      </c>
      <c r="D48" s="58">
        <v>1.8</v>
      </c>
      <c r="E48" s="50">
        <v>2.1</v>
      </c>
      <c r="F48" s="50">
        <v>3.4</v>
      </c>
      <c r="G48" s="51">
        <f t="shared" si="0"/>
        <v>1.2999999999999998</v>
      </c>
      <c r="H48" s="52">
        <f t="shared" si="1"/>
        <v>0.619047619047619</v>
      </c>
      <c r="I48" s="53">
        <f>F48-D48</f>
        <v>1.5999999999999999</v>
      </c>
      <c r="J48" s="52">
        <f>(I48/D48)</f>
        <v>0.8888888888888888</v>
      </c>
      <c r="K48" s="54">
        <f>F48-C48</f>
        <v>0.8999999999999999</v>
      </c>
      <c r="L48" s="55">
        <f>(K48/C48)</f>
        <v>0.36</v>
      </c>
    </row>
    <row r="49" spans="1:12" ht="13.5" thickBot="1">
      <c r="A49" s="47" t="s">
        <v>57</v>
      </c>
      <c r="B49" s="48" t="s">
        <v>14</v>
      </c>
      <c r="C49" s="49">
        <v>84</v>
      </c>
      <c r="D49" s="60">
        <v>84.5</v>
      </c>
      <c r="E49" s="60">
        <v>75</v>
      </c>
      <c r="F49" s="60">
        <v>85</v>
      </c>
      <c r="G49" s="51">
        <f t="shared" si="0"/>
        <v>10</v>
      </c>
      <c r="H49" s="52">
        <f t="shared" si="1"/>
        <v>0.13333333333333333</v>
      </c>
      <c r="I49" s="53">
        <f>F49-D49</f>
        <v>0.5</v>
      </c>
      <c r="J49" s="52">
        <f>(I49/D49)</f>
        <v>0.005917159763313609</v>
      </c>
      <c r="K49" s="54">
        <f>F49-C49</f>
        <v>1</v>
      </c>
      <c r="L49" s="55">
        <f>(K49/C49)</f>
        <v>0.011904761904761904</v>
      </c>
    </row>
    <row r="50" spans="1:12" ht="12.75">
      <c r="A50" s="61" t="s">
        <v>58</v>
      </c>
      <c r="B50" s="62"/>
      <c r="C50" s="63"/>
      <c r="D50" s="64"/>
      <c r="E50" s="63"/>
      <c r="F50" s="63"/>
      <c r="G50" s="65" t="s">
        <v>14</v>
      </c>
      <c r="H50" s="66">
        <f>AVERAGE(H9:H49)</f>
        <v>0.02126820949132708</v>
      </c>
      <c r="I50" s="66" t="s">
        <v>14</v>
      </c>
      <c r="J50" s="66">
        <f>AVERAGE(J9:J49)</f>
        <v>-0.14688614106579853</v>
      </c>
      <c r="K50" s="66"/>
      <c r="L50" s="67">
        <f>AVERAGE(L9:L49)</f>
        <v>0.07380700525000373</v>
      </c>
    </row>
    <row r="51" spans="1:12" ht="13.5" thickBot="1">
      <c r="A51" s="68" t="s">
        <v>59</v>
      </c>
      <c r="B51" s="69"/>
      <c r="C51" s="70"/>
      <c r="D51" s="70"/>
      <c r="E51" s="70"/>
      <c r="F51" s="70"/>
      <c r="G51" s="70"/>
      <c r="H51" s="71" t="s">
        <v>60</v>
      </c>
      <c r="I51" s="72"/>
      <c r="J51" s="71" t="s">
        <v>61</v>
      </c>
      <c r="K51" s="70"/>
      <c r="L51" s="73" t="s">
        <v>62</v>
      </c>
    </row>
    <row r="52" spans="1:12" ht="12.75">
      <c r="A52" s="74"/>
      <c r="B52" s="75"/>
      <c r="C52" s="76"/>
      <c r="D52" s="76"/>
      <c r="E52" s="77"/>
      <c r="F52" s="77"/>
      <c r="G52" s="53"/>
      <c r="H52" s="53"/>
      <c r="I52" s="53"/>
      <c r="J52" s="53"/>
      <c r="K52" s="78"/>
      <c r="L52" s="78"/>
    </row>
    <row r="53" spans="1:12" ht="13.5" thickBot="1">
      <c r="A53" s="79" t="s">
        <v>63</v>
      </c>
      <c r="B53" s="79"/>
      <c r="C53" s="79"/>
      <c r="D53" s="76"/>
      <c r="E53" s="77"/>
      <c r="F53" s="77"/>
      <c r="G53" s="53"/>
      <c r="H53" s="53"/>
      <c r="I53" s="53"/>
      <c r="J53" s="53"/>
      <c r="K53" s="78"/>
      <c r="L53" s="78"/>
    </row>
    <row r="54" spans="1:3" ht="12.75">
      <c r="A54" s="80" t="s">
        <v>64</v>
      </c>
      <c r="B54" s="81" t="s">
        <v>23</v>
      </c>
      <c r="C54" s="82"/>
    </row>
    <row r="55" spans="1:12" ht="12.75">
      <c r="A55" s="83" t="s">
        <v>65</v>
      </c>
      <c r="B55" s="84" t="s">
        <v>54</v>
      </c>
      <c r="C55" s="85"/>
      <c r="E55" s="86"/>
      <c r="F55" s="86"/>
      <c r="G55" s="87"/>
      <c r="H55" s="88"/>
      <c r="I55" s="89"/>
      <c r="J55" s="88"/>
      <c r="K55" s="90"/>
      <c r="L55" s="91"/>
    </row>
    <row r="56" spans="1:3" ht="12.75">
      <c r="A56" s="83" t="s">
        <v>66</v>
      </c>
      <c r="B56" s="84" t="s">
        <v>67</v>
      </c>
      <c r="C56" s="85"/>
    </row>
    <row r="57" spans="1:12" ht="13.5" thickBot="1">
      <c r="A57" s="92" t="s">
        <v>68</v>
      </c>
      <c r="B57" s="93" t="s">
        <v>69</v>
      </c>
      <c r="C57" s="94"/>
      <c r="D57" s="95"/>
      <c r="E57" s="95"/>
      <c r="F57" s="95"/>
      <c r="G57" s="95"/>
      <c r="H57" s="96"/>
      <c r="I57" s="97"/>
      <c r="J57" s="96"/>
      <c r="K57" s="98"/>
      <c r="L57" s="96"/>
    </row>
    <row r="58" spans="1:12" ht="13.5" thickBot="1">
      <c r="A58" s="74"/>
      <c r="B58" s="99"/>
      <c r="C58" s="100"/>
      <c r="D58" s="101"/>
      <c r="E58" s="86"/>
      <c r="F58" s="86"/>
      <c r="G58" s="101"/>
      <c r="H58" s="101"/>
      <c r="I58" s="101"/>
      <c r="J58" s="101"/>
      <c r="K58" s="102"/>
      <c r="L58" s="102"/>
    </row>
    <row r="59" spans="1:12" ht="12.75">
      <c r="A59" s="1"/>
      <c r="B59" s="2"/>
      <c r="C59" s="2"/>
      <c r="D59" s="2" t="s">
        <v>70</v>
      </c>
      <c r="E59" s="2"/>
      <c r="F59" s="2"/>
      <c r="G59" s="2"/>
      <c r="H59" s="3"/>
      <c r="I59" s="101"/>
      <c r="J59" s="101"/>
      <c r="K59" s="102"/>
      <c r="L59" s="102"/>
    </row>
    <row r="60" spans="1:12" ht="13.5" thickBot="1">
      <c r="A60" s="103"/>
      <c r="B60" s="104"/>
      <c r="C60" s="104"/>
      <c r="D60" s="104" t="s">
        <v>71</v>
      </c>
      <c r="E60" s="104"/>
      <c r="F60" s="104"/>
      <c r="G60" s="104"/>
      <c r="H60" s="105"/>
      <c r="I60" s="101"/>
      <c r="J60" s="101"/>
      <c r="K60" s="102"/>
      <c r="L60" s="102"/>
    </row>
    <row r="61" spans="1:9" ht="13.5" thickBot="1">
      <c r="A61" s="106">
        <v>39262</v>
      </c>
      <c r="B61" s="107"/>
      <c r="D61" s="108">
        <v>90069.923</v>
      </c>
      <c r="E61" s="21" t="s">
        <v>72</v>
      </c>
      <c r="F61" s="23"/>
      <c r="G61" s="23" t="s">
        <v>72</v>
      </c>
      <c r="H61" s="24"/>
      <c r="I61" s="95"/>
    </row>
    <row r="62" spans="1:10" ht="13.5" thickBot="1">
      <c r="A62" s="106">
        <v>39233</v>
      </c>
      <c r="B62" s="107"/>
      <c r="D62" s="108">
        <v>90057.74</v>
      </c>
      <c r="E62" s="109" t="s">
        <v>73</v>
      </c>
      <c r="F62" s="54">
        <f>D61-D62</f>
        <v>12.182999999989988</v>
      </c>
      <c r="G62" s="86" t="s">
        <v>74</v>
      </c>
      <c r="H62" s="110">
        <f>F62/D62</f>
        <v>0.00013527987710984073</v>
      </c>
      <c r="J62" s="111"/>
    </row>
    <row r="63" spans="1:12" ht="12.75">
      <c r="A63" s="106">
        <v>39080</v>
      </c>
      <c r="B63" s="112"/>
      <c r="D63" s="108">
        <v>100678</v>
      </c>
      <c r="E63" s="109" t="s">
        <v>75</v>
      </c>
      <c r="F63" s="54">
        <f>D61-D63</f>
        <v>-10608.077000000005</v>
      </c>
      <c r="G63" s="86" t="s">
        <v>76</v>
      </c>
      <c r="H63" s="113">
        <f>F63/D63</f>
        <v>-0.10536638590357382</v>
      </c>
      <c r="J63" s="90"/>
      <c r="L63" s="114"/>
    </row>
    <row r="64" spans="1:8" ht="13.5" thickBot="1">
      <c r="A64" s="115">
        <v>38898</v>
      </c>
      <c r="B64" s="116"/>
      <c r="C64" s="117"/>
      <c r="D64" s="118">
        <v>85108.22</v>
      </c>
      <c r="E64" s="119" t="s">
        <v>77</v>
      </c>
      <c r="F64" s="54">
        <f>D61-D64</f>
        <v>4961.702999999994</v>
      </c>
      <c r="G64" s="120" t="s">
        <v>78</v>
      </c>
      <c r="H64" s="121">
        <f>F64/D64</f>
        <v>0.05829875187144078</v>
      </c>
    </row>
    <row r="65" spans="1:10" ht="12.75">
      <c r="A65" s="122" t="s">
        <v>79</v>
      </c>
      <c r="B65" s="107"/>
      <c r="C65" s="123" t="s">
        <v>80</v>
      </c>
      <c r="D65" s="2" t="s">
        <v>81</v>
      </c>
      <c r="E65" s="2" t="s">
        <v>77</v>
      </c>
      <c r="F65" s="2" t="e">
        <f>D62-D65</f>
        <v>#VALUE!</v>
      </c>
      <c r="G65" s="124"/>
      <c r="H65" s="125"/>
      <c r="I65" s="126"/>
      <c r="J65" s="90"/>
    </row>
    <row r="66" spans="1:10" ht="13.5" thickBot="1">
      <c r="A66" s="115">
        <v>39233</v>
      </c>
      <c r="B66" s="116"/>
      <c r="C66" s="127">
        <v>740.64</v>
      </c>
      <c r="D66" s="128"/>
      <c r="G66" s="102"/>
      <c r="H66" s="129"/>
      <c r="I66" s="126"/>
      <c r="J66" s="90"/>
    </row>
    <row r="67" spans="1:10" ht="13.5" thickBot="1">
      <c r="A67" s="115">
        <v>39262</v>
      </c>
      <c r="B67" s="116"/>
      <c r="C67" s="127">
        <v>740.59</v>
      </c>
      <c r="D67" s="130">
        <f>C67-C66</f>
        <v>-0.049999999999954525</v>
      </c>
      <c r="E67" s="130"/>
      <c r="F67" s="131">
        <f>D67/C66</f>
        <v>-6.750918124858842E-05</v>
      </c>
      <c r="G67" s="132"/>
      <c r="H67" s="133"/>
      <c r="I67" s="126"/>
      <c r="J67" s="90"/>
    </row>
    <row r="69" ht="12.75">
      <c r="C69" s="86"/>
    </row>
    <row r="70" spans="1:4" ht="12.75">
      <c r="A70" s="134"/>
      <c r="D70" s="135"/>
    </row>
    <row r="71" ht="12.75">
      <c r="A71" s="134"/>
    </row>
    <row r="72" spans="1:2" ht="12.75">
      <c r="A72" s="134"/>
      <c r="B72" s="135"/>
    </row>
    <row r="73" spans="1:9" ht="12.75">
      <c r="A73" s="134"/>
      <c r="I73" s="134"/>
    </row>
    <row r="74" spans="8:9" ht="12.75">
      <c r="H74" s="134"/>
      <c r="I74" s="134"/>
    </row>
    <row r="75" spans="8:9" ht="12.75">
      <c r="H75" s="134"/>
      <c r="I75" s="134"/>
    </row>
  </sheetData>
  <mergeCells count="25">
    <mergeCell ref="D65:F65"/>
    <mergeCell ref="D67:E67"/>
    <mergeCell ref="G3:L3"/>
    <mergeCell ref="G4:H4"/>
    <mergeCell ref="K4:L4"/>
    <mergeCell ref="G5:G8"/>
    <mergeCell ref="H5:H8"/>
    <mergeCell ref="I5:I8"/>
    <mergeCell ref="J5:J8"/>
    <mergeCell ref="K5:K8"/>
    <mergeCell ref="B57:C57"/>
    <mergeCell ref="A53:C53"/>
    <mergeCell ref="B54:C54"/>
    <mergeCell ref="B55:C55"/>
    <mergeCell ref="B56:C56"/>
    <mergeCell ref="I4:J4"/>
    <mergeCell ref="A1:L1"/>
    <mergeCell ref="A2:L2"/>
    <mergeCell ref="A3:A8"/>
    <mergeCell ref="C3:F3"/>
    <mergeCell ref="L5:L8"/>
    <mergeCell ref="G61:H61"/>
    <mergeCell ref="E61:F61"/>
    <mergeCell ref="A59:H59"/>
    <mergeCell ref="A60:H60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21">
      <selection activeCell="L52" sqref="L52"/>
    </sheetView>
  </sheetViews>
  <sheetFormatPr defaultColWidth="9.140625" defaultRowHeight="12.75"/>
  <cols>
    <col min="1" max="1" width="27.57421875" style="4" customWidth="1"/>
    <col min="2" max="2" width="8.8515625" style="189" bestFit="1" customWidth="1"/>
    <col min="3" max="3" width="7.7109375" style="4" bestFit="1" customWidth="1"/>
    <col min="4" max="4" width="8.57421875" style="4" bestFit="1" customWidth="1"/>
    <col min="5" max="5" width="28.00390625" style="180" bestFit="1" customWidth="1"/>
    <col min="6" max="6" width="8.421875" style="4" bestFit="1" customWidth="1"/>
    <col min="7" max="7" width="7.7109375" style="4" bestFit="1" customWidth="1"/>
    <col min="8" max="8" width="9.00390625" style="4" customWidth="1"/>
    <col min="9" max="16384" width="14.00390625" style="4" customWidth="1"/>
  </cols>
  <sheetData>
    <row r="1" spans="1:8" ht="15.75">
      <c r="A1" s="136" t="s">
        <v>82</v>
      </c>
      <c r="B1" s="137"/>
      <c r="C1" s="137"/>
      <c r="D1" s="137"/>
      <c r="E1" s="137"/>
      <c r="F1" s="137"/>
      <c r="G1" s="137"/>
      <c r="H1" s="138"/>
    </row>
    <row r="2" spans="1:8" ht="15.75">
      <c r="A2" s="139" t="s">
        <v>83</v>
      </c>
      <c r="B2" s="140"/>
      <c r="C2" s="140"/>
      <c r="D2" s="140"/>
      <c r="E2" s="140"/>
      <c r="F2" s="140"/>
      <c r="G2" s="140"/>
      <c r="H2" s="141"/>
    </row>
    <row r="3" spans="1:8" ht="16.5" thickBot="1">
      <c r="A3" s="142" t="s">
        <v>84</v>
      </c>
      <c r="B3" s="143"/>
      <c r="C3" s="143"/>
      <c r="D3" s="143"/>
      <c r="E3" s="143"/>
      <c r="F3" s="143"/>
      <c r="G3" s="143"/>
      <c r="H3" s="144"/>
    </row>
    <row r="4" spans="1:18" ht="13.5" thickTop="1">
      <c r="A4" s="145" t="s">
        <v>85</v>
      </c>
      <c r="B4" s="146" t="s">
        <v>11</v>
      </c>
      <c r="C4" s="147" t="s">
        <v>86</v>
      </c>
      <c r="D4" s="147"/>
      <c r="E4" s="148" t="s">
        <v>87</v>
      </c>
      <c r="F4" s="146" t="s">
        <v>11</v>
      </c>
      <c r="G4" s="147" t="s">
        <v>86</v>
      </c>
      <c r="H4" s="149"/>
      <c r="I4" s="150"/>
      <c r="J4" s="151"/>
      <c r="Q4" s="152"/>
      <c r="R4" s="152"/>
    </row>
    <row r="5" spans="1:18" ht="12.75">
      <c r="A5" s="145"/>
      <c r="B5" s="146"/>
      <c r="C5" s="153" t="s">
        <v>88</v>
      </c>
      <c r="D5" s="153" t="s">
        <v>89</v>
      </c>
      <c r="E5" s="148"/>
      <c r="F5" s="146"/>
      <c r="G5" s="153" t="s">
        <v>88</v>
      </c>
      <c r="H5" s="154" t="s">
        <v>89</v>
      </c>
      <c r="I5" s="150"/>
      <c r="J5" s="151"/>
      <c r="Q5" s="152"/>
      <c r="R5" s="152"/>
    </row>
    <row r="6" spans="1:18" ht="13.5" thickBot="1">
      <c r="A6" s="155"/>
      <c r="B6" s="156"/>
      <c r="C6" s="157" t="s">
        <v>10</v>
      </c>
      <c r="D6" s="157" t="s">
        <v>10</v>
      </c>
      <c r="E6" s="158"/>
      <c r="F6" s="156"/>
      <c r="G6" s="157" t="s">
        <v>10</v>
      </c>
      <c r="H6" s="159" t="s">
        <v>10</v>
      </c>
      <c r="I6" s="150"/>
      <c r="J6" s="151"/>
      <c r="Q6" s="152"/>
      <c r="R6" s="152"/>
    </row>
    <row r="7" spans="1:18" ht="13.5" thickTop="1">
      <c r="A7" s="160" t="s">
        <v>90</v>
      </c>
      <c r="B7" s="161"/>
      <c r="C7" s="161"/>
      <c r="D7" s="161"/>
      <c r="E7" s="161"/>
      <c r="F7" s="161"/>
      <c r="G7" s="161"/>
      <c r="H7" s="162"/>
      <c r="I7" s="150"/>
      <c r="J7" s="151"/>
      <c r="Q7" s="152"/>
      <c r="R7" s="152"/>
    </row>
    <row r="8" spans="1:14" ht="12.75">
      <c r="A8" s="47" t="s">
        <v>56</v>
      </c>
      <c r="B8" s="163">
        <v>0.619047619047619</v>
      </c>
      <c r="C8" s="77">
        <v>2.1</v>
      </c>
      <c r="D8" s="77">
        <v>3.4</v>
      </c>
      <c r="E8" s="47" t="s">
        <v>48</v>
      </c>
      <c r="F8" s="164">
        <v>-0.21200000000000002</v>
      </c>
      <c r="G8" s="77">
        <v>12.5</v>
      </c>
      <c r="H8" s="50">
        <v>9.85</v>
      </c>
      <c r="K8" s="165"/>
      <c r="L8" s="165"/>
      <c r="M8" s="152"/>
      <c r="N8" s="152"/>
    </row>
    <row r="9" spans="1:14" ht="12.75">
      <c r="A9" s="47" t="s">
        <v>42</v>
      </c>
      <c r="B9" s="163">
        <v>0.2875</v>
      </c>
      <c r="C9" s="77">
        <v>1.6</v>
      </c>
      <c r="D9" s="77">
        <v>2.06</v>
      </c>
      <c r="E9" s="47" t="s">
        <v>29</v>
      </c>
      <c r="F9" s="164">
        <v>-0.11428571428571428</v>
      </c>
      <c r="G9" s="77">
        <v>35</v>
      </c>
      <c r="H9" s="50">
        <v>31</v>
      </c>
      <c r="I9" s="74"/>
      <c r="J9" s="74"/>
      <c r="K9" s="77"/>
      <c r="L9" s="76"/>
      <c r="M9" s="150"/>
      <c r="N9" s="151"/>
    </row>
    <row r="10" spans="1:14" ht="12.75">
      <c r="A10" s="47" t="s">
        <v>35</v>
      </c>
      <c r="B10" s="163">
        <v>0.18320610687022906</v>
      </c>
      <c r="C10" s="77">
        <v>3.93</v>
      </c>
      <c r="D10" s="77">
        <v>4.65</v>
      </c>
      <c r="E10" s="47" t="s">
        <v>47</v>
      </c>
      <c r="F10" s="164">
        <v>-0.11091353634140924</v>
      </c>
      <c r="G10" s="77">
        <v>44.99</v>
      </c>
      <c r="H10" s="50">
        <v>40</v>
      </c>
      <c r="I10" s="100"/>
      <c r="J10" s="100"/>
      <c r="K10" s="77"/>
      <c r="L10" s="76"/>
      <c r="M10" s="150"/>
      <c r="N10" s="151"/>
    </row>
    <row r="11" spans="1:14" ht="12.75">
      <c r="A11" s="47" t="s">
        <v>31</v>
      </c>
      <c r="B11" s="163">
        <v>0.16666666666666666</v>
      </c>
      <c r="C11" s="77">
        <v>6</v>
      </c>
      <c r="D11" s="77">
        <v>7</v>
      </c>
      <c r="E11" s="47" t="s">
        <v>52</v>
      </c>
      <c r="F11" s="164">
        <v>-0.08571428571428572</v>
      </c>
      <c r="G11" s="77">
        <v>35</v>
      </c>
      <c r="H11" s="50">
        <v>32</v>
      </c>
      <c r="I11" s="74"/>
      <c r="J11" s="74"/>
      <c r="K11" s="77"/>
      <c r="L11" s="76"/>
      <c r="M11" s="150"/>
      <c r="N11" s="151"/>
    </row>
    <row r="12" spans="1:14" ht="12.75">
      <c r="A12" s="47" t="s">
        <v>37</v>
      </c>
      <c r="B12" s="163">
        <v>0.1650485436893204</v>
      </c>
      <c r="C12" s="77">
        <v>25.75</v>
      </c>
      <c r="D12" s="77">
        <v>30</v>
      </c>
      <c r="E12" s="47" t="s">
        <v>53</v>
      </c>
      <c r="F12" s="164">
        <v>-0.08409090909090916</v>
      </c>
      <c r="G12" s="77">
        <v>22</v>
      </c>
      <c r="H12" s="50">
        <v>20.15</v>
      </c>
      <c r="I12" s="74"/>
      <c r="J12" s="74"/>
      <c r="K12" s="77"/>
      <c r="L12" s="76"/>
      <c r="M12" s="150"/>
      <c r="N12" s="151"/>
    </row>
    <row r="13" spans="1:14" ht="12.75">
      <c r="A13" s="47" t="s">
        <v>30</v>
      </c>
      <c r="B13" s="163">
        <v>0.15625</v>
      </c>
      <c r="C13" s="77">
        <v>1.6</v>
      </c>
      <c r="D13" s="77">
        <v>1.85</v>
      </c>
      <c r="E13" s="47" t="s">
        <v>21</v>
      </c>
      <c r="F13" s="164">
        <v>-0.07894736842105259</v>
      </c>
      <c r="G13" s="77">
        <v>1.9</v>
      </c>
      <c r="H13" s="50">
        <v>1.75</v>
      </c>
      <c r="I13" s="74"/>
      <c r="J13" s="74"/>
      <c r="K13" s="77"/>
      <c r="L13" s="76"/>
      <c r="M13" s="150"/>
      <c r="N13" s="151"/>
    </row>
    <row r="14" spans="1:14" ht="12.75">
      <c r="A14" s="47" t="s">
        <v>57</v>
      </c>
      <c r="B14" s="163">
        <v>0.13333333333333333</v>
      </c>
      <c r="C14" s="77">
        <v>75</v>
      </c>
      <c r="D14" s="77">
        <v>85</v>
      </c>
      <c r="E14" s="47" t="s">
        <v>50</v>
      </c>
      <c r="F14" s="164">
        <v>-0.07352941176470588</v>
      </c>
      <c r="G14" s="77">
        <v>3.4</v>
      </c>
      <c r="H14" s="50">
        <v>3.15</v>
      </c>
      <c r="I14" s="74"/>
      <c r="J14" s="166"/>
      <c r="K14" s="77"/>
      <c r="L14" s="76"/>
      <c r="M14" s="150"/>
      <c r="N14" s="151"/>
    </row>
    <row r="15" spans="1:14" ht="12.75">
      <c r="A15" s="47" t="s">
        <v>46</v>
      </c>
      <c r="B15" s="163">
        <v>0.08390410958904103</v>
      </c>
      <c r="C15" s="77">
        <v>17.52</v>
      </c>
      <c r="D15" s="77">
        <v>18.99</v>
      </c>
      <c r="E15" s="47" t="s">
        <v>36</v>
      </c>
      <c r="F15" s="164">
        <v>-0.06799999999999998</v>
      </c>
      <c r="G15" s="77">
        <v>10</v>
      </c>
      <c r="H15" s="50">
        <v>9.32</v>
      </c>
      <c r="I15" s="74"/>
      <c r="J15" s="74"/>
      <c r="K15" s="77"/>
      <c r="L15" s="76"/>
      <c r="M15" s="150"/>
      <c r="N15" s="151"/>
    </row>
    <row r="16" spans="1:14" ht="12.75">
      <c r="A16" s="59" t="s">
        <v>18</v>
      </c>
      <c r="B16" s="163">
        <v>0.03571428571428559</v>
      </c>
      <c r="C16" s="77">
        <v>8.4</v>
      </c>
      <c r="D16" s="77">
        <v>8.7</v>
      </c>
      <c r="E16" s="47" t="s">
        <v>41</v>
      </c>
      <c r="F16" s="164">
        <v>-0.04897959183673473</v>
      </c>
      <c r="G16" s="77">
        <v>2.45</v>
      </c>
      <c r="H16" s="50">
        <v>2.33</v>
      </c>
      <c r="I16" s="74"/>
      <c r="J16" s="74"/>
      <c r="K16" s="77"/>
      <c r="L16" s="76"/>
      <c r="M16" s="150"/>
      <c r="N16" s="151"/>
    </row>
    <row r="17" spans="1:14" ht="12.75">
      <c r="A17" s="47" t="s">
        <v>40</v>
      </c>
      <c r="B17" s="163">
        <v>0.027104136947218315</v>
      </c>
      <c r="C17" s="77">
        <v>7.01</v>
      </c>
      <c r="D17" s="77">
        <v>7.2</v>
      </c>
      <c r="E17" s="47" t="s">
        <v>34</v>
      </c>
      <c r="F17" s="164">
        <v>-0.03785488958990534</v>
      </c>
      <c r="G17" s="77">
        <v>15.85</v>
      </c>
      <c r="H17" s="50">
        <v>15.25</v>
      </c>
      <c r="I17" s="74"/>
      <c r="J17" s="74"/>
      <c r="K17" s="77"/>
      <c r="L17" s="76"/>
      <c r="M17" s="150"/>
      <c r="N17" s="151"/>
    </row>
    <row r="18" spans="1:14" ht="13.5" thickBot="1">
      <c r="A18" s="47"/>
      <c r="B18" s="164"/>
      <c r="C18" s="77"/>
      <c r="D18" s="50"/>
      <c r="E18" s="167"/>
      <c r="F18" s="168"/>
      <c r="G18" s="76"/>
      <c r="H18" s="169"/>
      <c r="I18" s="74"/>
      <c r="J18" s="74"/>
      <c r="K18" s="77"/>
      <c r="L18" s="76"/>
      <c r="M18" s="150"/>
      <c r="N18" s="151"/>
    </row>
    <row r="19" spans="1:14" ht="12.75">
      <c r="A19" s="1" t="s">
        <v>91</v>
      </c>
      <c r="B19" s="2" t="s">
        <v>11</v>
      </c>
      <c r="C19" s="2" t="s">
        <v>88</v>
      </c>
      <c r="D19" s="2" t="s">
        <v>89</v>
      </c>
      <c r="E19" s="2"/>
      <c r="F19" s="2" t="s">
        <v>11</v>
      </c>
      <c r="G19" s="2" t="s">
        <v>88</v>
      </c>
      <c r="H19" s="3" t="s">
        <v>89</v>
      </c>
      <c r="I19" s="74"/>
      <c r="J19" s="74"/>
      <c r="K19" s="77"/>
      <c r="L19" s="76"/>
      <c r="M19" s="150"/>
      <c r="N19" s="151"/>
    </row>
    <row r="20" spans="1:14" ht="12.75">
      <c r="A20" s="47"/>
      <c r="B20" s="164"/>
      <c r="C20" s="170" t="s">
        <v>10</v>
      </c>
      <c r="D20" s="171" t="s">
        <v>10</v>
      </c>
      <c r="E20" s="167"/>
      <c r="F20" s="164"/>
      <c r="G20" s="170" t="s">
        <v>10</v>
      </c>
      <c r="H20" s="171" t="s">
        <v>10</v>
      </c>
      <c r="I20" s="74"/>
      <c r="J20" s="74"/>
      <c r="K20" s="77"/>
      <c r="L20" s="76"/>
      <c r="M20" s="150"/>
      <c r="N20" s="151"/>
    </row>
    <row r="21" spans="1:14" ht="12.75">
      <c r="A21" s="47" t="s">
        <v>56</v>
      </c>
      <c r="B21" s="164">
        <v>0.8888888888888888</v>
      </c>
      <c r="C21" s="77">
        <v>1.8</v>
      </c>
      <c r="D21" s="50">
        <v>3.4</v>
      </c>
      <c r="E21" s="47" t="s">
        <v>26</v>
      </c>
      <c r="F21" s="164">
        <v>-0.7111111111111111</v>
      </c>
      <c r="G21" s="77">
        <v>0.9</v>
      </c>
      <c r="H21" s="50">
        <v>0.26</v>
      </c>
      <c r="I21" s="74"/>
      <c r="J21" s="74"/>
      <c r="K21" s="77"/>
      <c r="L21" s="76"/>
      <c r="M21" s="150"/>
      <c r="N21" s="151"/>
    </row>
    <row r="22" spans="1:14" ht="12.75">
      <c r="A22" s="47" t="s">
        <v>43</v>
      </c>
      <c r="B22" s="164">
        <v>0.06707317073170738</v>
      </c>
      <c r="C22" s="77">
        <v>6.56</v>
      </c>
      <c r="D22" s="50">
        <v>7</v>
      </c>
      <c r="E22" s="47" t="s">
        <v>20</v>
      </c>
      <c r="F22" s="164">
        <v>-0.5714285714285715</v>
      </c>
      <c r="G22" s="77">
        <v>0.07</v>
      </c>
      <c r="H22" s="50">
        <v>0.03</v>
      </c>
      <c r="I22" s="74"/>
      <c r="J22" s="74"/>
      <c r="K22" s="77"/>
      <c r="L22" s="76"/>
      <c r="M22" s="150"/>
      <c r="N22" s="151"/>
    </row>
    <row r="23" spans="1:14" ht="12.75">
      <c r="A23" s="59" t="s">
        <v>22</v>
      </c>
      <c r="B23" s="164">
        <v>0.0625</v>
      </c>
      <c r="C23" s="77">
        <v>4</v>
      </c>
      <c r="D23" s="50">
        <v>4.25</v>
      </c>
      <c r="E23" s="47" t="s">
        <v>17</v>
      </c>
      <c r="F23" s="164">
        <v>-0.46756756756756757</v>
      </c>
      <c r="G23" s="77">
        <v>18.5</v>
      </c>
      <c r="H23" s="50">
        <v>9.85</v>
      </c>
      <c r="I23" s="74"/>
      <c r="J23" s="74"/>
      <c r="K23" s="77"/>
      <c r="L23" s="76"/>
      <c r="M23" s="150"/>
      <c r="N23" s="151"/>
    </row>
    <row r="24" spans="1:14" ht="12.75">
      <c r="A24" s="47" t="s">
        <v>27</v>
      </c>
      <c r="B24" s="164">
        <v>0.024914590450795724</v>
      </c>
      <c r="C24" s="172">
        <v>120.01</v>
      </c>
      <c r="D24" s="50">
        <v>123</v>
      </c>
      <c r="E24" s="47" t="s">
        <v>41</v>
      </c>
      <c r="F24" s="164">
        <v>-0.4175</v>
      </c>
      <c r="G24" s="77">
        <v>4</v>
      </c>
      <c r="H24" s="50">
        <v>2.33</v>
      </c>
      <c r="I24" s="74"/>
      <c r="J24" s="74"/>
      <c r="K24" s="77"/>
      <c r="L24" s="76"/>
      <c r="M24" s="150"/>
      <c r="N24" s="151"/>
    </row>
    <row r="25" spans="1:14" ht="12.75">
      <c r="A25" s="47" t="s">
        <v>57</v>
      </c>
      <c r="B25" s="164">
        <v>0.005917159763313609</v>
      </c>
      <c r="C25" s="77">
        <v>84.5</v>
      </c>
      <c r="D25" s="50">
        <v>85</v>
      </c>
      <c r="E25" s="47" t="s">
        <v>36</v>
      </c>
      <c r="F25" s="164">
        <v>-0.33900709219858155</v>
      </c>
      <c r="G25" s="77">
        <v>14.1</v>
      </c>
      <c r="H25" s="50">
        <v>9.32</v>
      </c>
      <c r="I25" s="74"/>
      <c r="J25" s="74"/>
      <c r="K25" s="77"/>
      <c r="L25" s="76"/>
      <c r="M25" s="150"/>
      <c r="N25" s="151"/>
    </row>
    <row r="26" spans="1:14" ht="12.75">
      <c r="A26" s="47" t="s">
        <v>55</v>
      </c>
      <c r="B26" s="164">
        <v>0.0031250000000000444</v>
      </c>
      <c r="C26" s="77">
        <v>16</v>
      </c>
      <c r="D26" s="50">
        <v>16.05</v>
      </c>
      <c r="E26" s="47" t="s">
        <v>50</v>
      </c>
      <c r="F26" s="164">
        <v>-0.3297872340425532</v>
      </c>
      <c r="G26" s="77">
        <v>4.7</v>
      </c>
      <c r="H26" s="50">
        <v>3.15</v>
      </c>
      <c r="I26" s="74"/>
      <c r="J26" s="74"/>
      <c r="K26" s="77"/>
      <c r="L26" s="76"/>
      <c r="M26" s="150"/>
      <c r="N26" s="151"/>
    </row>
    <row r="27" spans="1:14" ht="12.75">
      <c r="A27" s="47"/>
      <c r="B27" s="164"/>
      <c r="C27" s="77"/>
      <c r="D27" s="50"/>
      <c r="E27" s="47" t="s">
        <v>37</v>
      </c>
      <c r="F27" s="164">
        <v>-0.316628701594533</v>
      </c>
      <c r="G27" s="77">
        <v>43.9</v>
      </c>
      <c r="H27" s="50">
        <v>30</v>
      </c>
      <c r="I27" s="74"/>
      <c r="J27" s="74"/>
      <c r="K27" s="77"/>
      <c r="L27" s="76"/>
      <c r="M27" s="150"/>
      <c r="N27" s="151"/>
    </row>
    <row r="28" spans="1:14" ht="12.75">
      <c r="A28" s="47"/>
      <c r="B28" s="164"/>
      <c r="C28" s="77"/>
      <c r="D28" s="50"/>
      <c r="E28" s="47" t="s">
        <v>15</v>
      </c>
      <c r="F28" s="164">
        <v>-0.2952380952380953</v>
      </c>
      <c r="G28" s="77">
        <v>4.2</v>
      </c>
      <c r="H28" s="50">
        <v>2.96</v>
      </c>
      <c r="I28" s="74"/>
      <c r="J28" s="74"/>
      <c r="K28" s="77"/>
      <c r="L28" s="76"/>
      <c r="M28" s="150"/>
      <c r="N28" s="151"/>
    </row>
    <row r="29" spans="1:14" ht="12.75">
      <c r="A29" s="47"/>
      <c r="B29" s="164"/>
      <c r="C29" s="77"/>
      <c r="D29" s="50"/>
      <c r="E29" s="47" t="s">
        <v>47</v>
      </c>
      <c r="F29" s="164">
        <v>-0.2920353982300885</v>
      </c>
      <c r="G29" s="77">
        <v>56.5</v>
      </c>
      <c r="H29" s="50">
        <v>40</v>
      </c>
      <c r="I29" s="74"/>
      <c r="J29" s="74"/>
      <c r="K29" s="77"/>
      <c r="L29" s="76"/>
      <c r="M29" s="150"/>
      <c r="N29" s="151"/>
    </row>
    <row r="30" spans="1:14" ht="13.5" thickBot="1">
      <c r="A30" s="173"/>
      <c r="B30" s="174"/>
      <c r="C30" s="175"/>
      <c r="D30" s="176"/>
      <c r="E30" s="177" t="s">
        <v>48</v>
      </c>
      <c r="F30" s="174">
        <v>-0.29136690647482016</v>
      </c>
      <c r="G30" s="178">
        <v>13.9</v>
      </c>
      <c r="H30" s="179">
        <v>9.85</v>
      </c>
      <c r="I30" s="74"/>
      <c r="J30" s="74"/>
      <c r="K30" s="77"/>
      <c r="L30" s="76"/>
      <c r="M30" s="150"/>
      <c r="N30" s="151"/>
    </row>
    <row r="31" spans="1:14" ht="12.75">
      <c r="A31" s="5" t="s">
        <v>77</v>
      </c>
      <c r="B31" s="6"/>
      <c r="C31" s="6"/>
      <c r="D31" s="6"/>
      <c r="E31" s="6"/>
      <c r="F31" s="6"/>
      <c r="G31" s="6"/>
      <c r="H31" s="7"/>
      <c r="K31" s="165"/>
      <c r="L31" s="165"/>
      <c r="M31" s="152"/>
      <c r="N31" s="152"/>
    </row>
    <row r="32" spans="1:14" ht="12.75">
      <c r="A32" s="47" t="s">
        <v>18</v>
      </c>
      <c r="B32" s="164">
        <v>0.9376391982182626</v>
      </c>
      <c r="C32" s="77">
        <v>4.49</v>
      </c>
      <c r="D32" s="50">
        <v>8.7</v>
      </c>
      <c r="E32" s="47" t="s">
        <v>26</v>
      </c>
      <c r="F32" s="164">
        <v>-0.49019607843137253</v>
      </c>
      <c r="G32" s="77">
        <v>0.51</v>
      </c>
      <c r="H32" s="50">
        <v>0.26</v>
      </c>
      <c r="I32" s="74"/>
      <c r="J32" s="74"/>
      <c r="K32" s="77"/>
      <c r="L32" s="76"/>
      <c r="M32" s="150"/>
      <c r="N32" s="151"/>
    </row>
    <row r="33" spans="1:14" ht="12.75">
      <c r="A33" s="47" t="s">
        <v>35</v>
      </c>
      <c r="B33" s="164">
        <v>0.55</v>
      </c>
      <c r="C33" s="77">
        <v>3</v>
      </c>
      <c r="D33" s="50">
        <v>4.65</v>
      </c>
      <c r="E33" s="47" t="s">
        <v>20</v>
      </c>
      <c r="F33" s="164">
        <v>-0.4</v>
      </c>
      <c r="G33" s="77">
        <v>0.05</v>
      </c>
      <c r="H33" s="50">
        <v>0.03</v>
      </c>
      <c r="I33" s="74"/>
      <c r="J33" s="74"/>
      <c r="K33" s="77"/>
      <c r="L33" s="76"/>
      <c r="M33" s="150"/>
      <c r="N33" s="151"/>
    </row>
    <row r="34" spans="1:14" ht="12.75">
      <c r="A34" s="47" t="s">
        <v>38</v>
      </c>
      <c r="B34" s="164">
        <v>0.4588910133843211</v>
      </c>
      <c r="C34" s="77">
        <v>5.23</v>
      </c>
      <c r="D34" s="50">
        <v>7.63</v>
      </c>
      <c r="E34" s="47" t="s">
        <v>31</v>
      </c>
      <c r="F34" s="164">
        <v>-0.2631578947368421</v>
      </c>
      <c r="G34" s="77">
        <v>9.5</v>
      </c>
      <c r="H34" s="50">
        <v>7</v>
      </c>
      <c r="I34" s="100"/>
      <c r="J34" s="100"/>
      <c r="K34" s="77"/>
      <c r="L34" s="76"/>
      <c r="M34" s="150"/>
      <c r="N34" s="151"/>
    </row>
    <row r="35" spans="1:14" ht="12.75">
      <c r="A35" s="47" t="s">
        <v>44</v>
      </c>
      <c r="B35" s="164">
        <v>0.42361111111111105</v>
      </c>
      <c r="C35" s="77">
        <v>14.4</v>
      </c>
      <c r="D35" s="50">
        <v>20.5</v>
      </c>
      <c r="E35" s="47" t="s">
        <v>50</v>
      </c>
      <c r="F35" s="164">
        <v>-0.21641791044776112</v>
      </c>
      <c r="G35" s="77">
        <v>4.02</v>
      </c>
      <c r="H35" s="50">
        <v>3.15</v>
      </c>
      <c r="I35" s="74"/>
      <c r="J35" s="74"/>
      <c r="K35" s="77"/>
      <c r="L35" s="76"/>
      <c r="M35" s="150"/>
      <c r="N35" s="151"/>
    </row>
    <row r="36" spans="1:14" ht="12.75">
      <c r="A36" s="47" t="s">
        <v>24</v>
      </c>
      <c r="B36" s="164">
        <v>0.40521739130434775</v>
      </c>
      <c r="C36" s="77">
        <v>17.25</v>
      </c>
      <c r="D36" s="50">
        <v>24.24</v>
      </c>
      <c r="E36" s="47" t="s">
        <v>36</v>
      </c>
      <c r="F36" s="164">
        <v>-0.2</v>
      </c>
      <c r="G36" s="77">
        <v>11.65</v>
      </c>
      <c r="H36" s="50">
        <v>9.32</v>
      </c>
      <c r="I36" s="74"/>
      <c r="J36" s="74"/>
      <c r="K36" s="77"/>
      <c r="L36" s="76"/>
      <c r="M36" s="150"/>
      <c r="N36" s="151"/>
    </row>
    <row r="37" spans="1:14" ht="12.75">
      <c r="A37" s="47" t="s">
        <v>42</v>
      </c>
      <c r="B37" s="164">
        <v>0.37333333333333335</v>
      </c>
      <c r="C37" s="77">
        <v>1.5</v>
      </c>
      <c r="D37" s="50">
        <v>2.06</v>
      </c>
      <c r="E37" s="47" t="s">
        <v>21</v>
      </c>
      <c r="F37" s="164">
        <v>-0.14634146341463408</v>
      </c>
      <c r="G37" s="77">
        <v>2.05</v>
      </c>
      <c r="H37" s="50">
        <v>1.75</v>
      </c>
      <c r="I37" s="74"/>
      <c r="J37" s="74"/>
      <c r="K37" s="77"/>
      <c r="L37" s="76"/>
      <c r="M37" s="150"/>
      <c r="N37" s="151"/>
    </row>
    <row r="38" spans="1:14" ht="12.75">
      <c r="A38" s="47" t="s">
        <v>56</v>
      </c>
      <c r="B38" s="164">
        <v>0.36</v>
      </c>
      <c r="C38" s="77">
        <v>2.5</v>
      </c>
      <c r="D38" s="50">
        <v>3.4</v>
      </c>
      <c r="E38" s="47" t="s">
        <v>37</v>
      </c>
      <c r="F38" s="164">
        <v>-0.13043478260869565</v>
      </c>
      <c r="G38" s="77">
        <v>34.5</v>
      </c>
      <c r="H38" s="50">
        <v>30</v>
      </c>
      <c r="I38" s="74"/>
      <c r="J38" s="74"/>
      <c r="K38" s="77"/>
      <c r="L38" s="76"/>
      <c r="M38" s="150"/>
      <c r="N38" s="151"/>
    </row>
    <row r="39" spans="1:14" ht="12.75">
      <c r="A39" s="47" t="s">
        <v>19</v>
      </c>
      <c r="B39" s="164">
        <v>0.34160000000000007</v>
      </c>
      <c r="C39" s="77">
        <v>37.5</v>
      </c>
      <c r="D39" s="50">
        <v>50.31</v>
      </c>
      <c r="E39" s="47" t="s">
        <v>49</v>
      </c>
      <c r="F39" s="164">
        <v>-0.1304347826086956</v>
      </c>
      <c r="G39" s="77">
        <v>2.3</v>
      </c>
      <c r="H39" s="50">
        <v>2</v>
      </c>
      <c r="I39" s="74"/>
      <c r="J39" s="75"/>
      <c r="K39" s="77"/>
      <c r="L39" s="76"/>
      <c r="M39" s="150"/>
      <c r="N39" s="151"/>
    </row>
    <row r="40" spans="1:14" ht="12.75">
      <c r="A40" s="47" t="s">
        <v>39</v>
      </c>
      <c r="B40" s="164">
        <v>0.3158587294068108</v>
      </c>
      <c r="C40" s="77">
        <v>189.99</v>
      </c>
      <c r="D40" s="50">
        <v>250</v>
      </c>
      <c r="E40" s="47" t="s">
        <v>33</v>
      </c>
      <c r="F40" s="164">
        <v>-0.10204081632653061</v>
      </c>
      <c r="G40" s="77">
        <v>245</v>
      </c>
      <c r="H40" s="50">
        <v>220</v>
      </c>
      <c r="I40" s="74"/>
      <c r="J40" s="74"/>
      <c r="K40" s="77"/>
      <c r="L40" s="76"/>
      <c r="M40" s="150"/>
      <c r="N40" s="151"/>
    </row>
    <row r="41" spans="1:14" ht="13.5" thickBot="1">
      <c r="A41" s="177" t="s">
        <v>46</v>
      </c>
      <c r="B41" s="174">
        <v>0.27449664429530185</v>
      </c>
      <c r="C41" s="175">
        <v>14.9</v>
      </c>
      <c r="D41" s="179">
        <v>18.99</v>
      </c>
      <c r="E41" s="177" t="s">
        <v>25</v>
      </c>
      <c r="F41" s="174">
        <v>-0.09499358151476255</v>
      </c>
      <c r="G41" s="175">
        <v>7.79</v>
      </c>
      <c r="H41" s="179">
        <v>7.05</v>
      </c>
      <c r="I41" s="74"/>
      <c r="J41" s="74"/>
      <c r="K41" s="77"/>
      <c r="L41" s="76"/>
      <c r="M41" s="150"/>
      <c r="N41" s="151"/>
    </row>
    <row r="42" spans="2:14" ht="12.75">
      <c r="B42" s="4"/>
      <c r="I42" s="74"/>
      <c r="J42" s="74"/>
      <c r="K42" s="77"/>
      <c r="L42" s="76"/>
      <c r="M42" s="150"/>
      <c r="N42" s="151"/>
    </row>
    <row r="43" spans="1:11" ht="12.75">
      <c r="A43" s="181" t="s">
        <v>92</v>
      </c>
      <c r="B43" s="182"/>
      <c r="C43" s="181"/>
      <c r="D43" s="77" t="s">
        <v>14</v>
      </c>
      <c r="F43" s="77"/>
      <c r="G43" s="77"/>
      <c r="H43" s="77"/>
      <c r="I43" s="150"/>
      <c r="J43" s="150"/>
      <c r="K43" s="151"/>
    </row>
    <row r="44" spans="1:11" ht="12.75">
      <c r="A44" s="183" t="s">
        <v>93</v>
      </c>
      <c r="B44" s="183"/>
      <c r="C44" s="183"/>
      <c r="D44" s="183"/>
      <c r="E44" s="183"/>
      <c r="F44" s="183"/>
      <c r="G44" s="183"/>
      <c r="H44" s="183"/>
      <c r="I44" s="150"/>
      <c r="J44" s="150"/>
      <c r="K44" s="151"/>
    </row>
    <row r="45" spans="1:11" ht="12.75">
      <c r="A45" s="183" t="s">
        <v>94</v>
      </c>
      <c r="B45" s="183"/>
      <c r="C45" s="183"/>
      <c r="D45" s="183"/>
      <c r="E45" s="183"/>
      <c r="F45" s="183"/>
      <c r="G45" s="183"/>
      <c r="H45" s="183"/>
      <c r="I45" s="150"/>
      <c r="J45" s="150"/>
      <c r="K45" s="151"/>
    </row>
    <row r="46" spans="1:11" ht="12.75">
      <c r="A46" s="183" t="s">
        <v>95</v>
      </c>
      <c r="B46" s="183"/>
      <c r="C46" s="183"/>
      <c r="D46" s="183"/>
      <c r="E46" s="183"/>
      <c r="F46" s="183"/>
      <c r="G46" s="183"/>
      <c r="H46" s="183"/>
      <c r="I46" s="150"/>
      <c r="J46" s="150"/>
      <c r="K46" s="151"/>
    </row>
    <row r="47" spans="2:11" ht="12.75">
      <c r="B47" s="4"/>
      <c r="I47" s="150"/>
      <c r="J47" s="150"/>
      <c r="K47" s="151"/>
    </row>
    <row r="48" spans="1:11" ht="12.75">
      <c r="A48" s="181"/>
      <c r="B48" s="182"/>
      <c r="C48" s="181"/>
      <c r="D48" s="77"/>
      <c r="E48" s="184"/>
      <c r="F48" s="77"/>
      <c r="G48" s="77"/>
      <c r="H48" s="77"/>
      <c r="I48" s="150"/>
      <c r="J48" s="150"/>
      <c r="K48" s="151"/>
    </row>
    <row r="49" ht="12.75">
      <c r="B49" s="4"/>
    </row>
    <row r="50" spans="2:8" ht="12.75">
      <c r="B50" s="182"/>
      <c r="C50" s="181"/>
      <c r="D50" s="77"/>
      <c r="E50" s="184"/>
      <c r="F50" s="77"/>
      <c r="G50" s="77"/>
      <c r="H50" s="77"/>
    </row>
    <row r="51" spans="1:8" ht="12.75">
      <c r="A51" s="181"/>
      <c r="B51" s="182"/>
      <c r="C51" s="181"/>
      <c r="D51" s="77"/>
      <c r="E51" s="184"/>
      <c r="F51" s="77"/>
      <c r="G51" s="77"/>
      <c r="H51" s="77"/>
    </row>
    <row r="52" spans="1:8" ht="12.75">
      <c r="A52" s="185"/>
      <c r="B52" s="186"/>
      <c r="C52" s="185"/>
      <c r="D52" s="187"/>
      <c r="E52" s="188"/>
      <c r="F52" s="187"/>
      <c r="G52" s="187"/>
      <c r="H52" s="187"/>
    </row>
  </sheetData>
  <mergeCells count="15">
    <mergeCell ref="A46:H46"/>
    <mergeCell ref="A44:H44"/>
    <mergeCell ref="A45:H45"/>
    <mergeCell ref="A7:H7"/>
    <mergeCell ref="A19:H19"/>
    <mergeCell ref="A31:H31"/>
    <mergeCell ref="A1:H1"/>
    <mergeCell ref="A2:H2"/>
    <mergeCell ref="A3:H3"/>
    <mergeCell ref="A4:A6"/>
    <mergeCell ref="B4:B6"/>
    <mergeCell ref="C4:D4"/>
    <mergeCell ref="E4:E6"/>
    <mergeCell ref="F4:F6"/>
    <mergeCell ref="G4:H4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4">
      <selection activeCell="L52" sqref="L52"/>
    </sheetView>
  </sheetViews>
  <sheetFormatPr defaultColWidth="19.00390625" defaultRowHeight="12.75"/>
  <cols>
    <col min="1" max="1" width="31.421875" style="301" bestFit="1" customWidth="1"/>
    <col min="2" max="2" width="12.8515625" style="193" bestFit="1" customWidth="1"/>
    <col min="3" max="3" width="14.57421875" style="302" bestFit="1" customWidth="1"/>
    <col min="4" max="4" width="18.7109375" style="193" bestFit="1" customWidth="1"/>
    <col min="5" max="5" width="11.28125" style="193" bestFit="1" customWidth="1"/>
    <col min="6" max="6" width="15.00390625" style="193" bestFit="1" customWidth="1"/>
    <col min="7" max="7" width="17.28125" style="302" bestFit="1" customWidth="1"/>
    <col min="8" max="8" width="15.57421875" style="243" bestFit="1" customWidth="1"/>
    <col min="9" max="9" width="11.7109375" style="242" bestFit="1" customWidth="1"/>
    <col min="10" max="16384" width="19.00390625" style="193" customWidth="1"/>
  </cols>
  <sheetData>
    <row r="1" spans="1:9" ht="11.25">
      <c r="A1" s="190" t="s">
        <v>96</v>
      </c>
      <c r="B1" s="191"/>
      <c r="C1" s="191"/>
      <c r="D1" s="191"/>
      <c r="E1" s="191"/>
      <c r="F1" s="191"/>
      <c r="G1" s="191"/>
      <c r="H1" s="191"/>
      <c r="I1" s="192"/>
    </row>
    <row r="2" spans="1:11" ht="12" thickBot="1">
      <c r="A2" s="194" t="s">
        <v>97</v>
      </c>
      <c r="B2" s="195"/>
      <c r="C2" s="195"/>
      <c r="D2" s="195"/>
      <c r="E2" s="195"/>
      <c r="F2" s="195"/>
      <c r="G2" s="195"/>
      <c r="H2" s="195"/>
      <c r="I2" s="196"/>
      <c r="J2" s="197"/>
      <c r="K2" s="197"/>
    </row>
    <row r="3" spans="1:10" ht="11.25">
      <c r="A3" s="198" t="s">
        <v>98</v>
      </c>
      <c r="B3" s="199" t="s">
        <v>99</v>
      </c>
      <c r="C3" s="200" t="s">
        <v>100</v>
      </c>
      <c r="D3" s="201" t="s">
        <v>101</v>
      </c>
      <c r="E3" s="202" t="s">
        <v>102</v>
      </c>
      <c r="F3" s="203" t="s">
        <v>99</v>
      </c>
      <c r="G3" s="204" t="s">
        <v>103</v>
      </c>
      <c r="H3" s="205" t="s">
        <v>104</v>
      </c>
      <c r="I3" s="206" t="s">
        <v>102</v>
      </c>
      <c r="J3" s="207"/>
    </row>
    <row r="4" spans="1:10" ht="12" thickBot="1">
      <c r="A4" s="198"/>
      <c r="B4" s="208" t="s">
        <v>105</v>
      </c>
      <c r="C4" s="209"/>
      <c r="D4" s="210"/>
      <c r="E4" s="208" t="s">
        <v>106</v>
      </c>
      <c r="F4" s="211" t="s">
        <v>105</v>
      </c>
      <c r="G4" s="212"/>
      <c r="H4" s="213"/>
      <c r="I4" s="211" t="s">
        <v>106</v>
      </c>
      <c r="J4" s="207"/>
    </row>
    <row r="5" spans="1:10" ht="11.25">
      <c r="A5" s="214" t="s">
        <v>107</v>
      </c>
      <c r="B5" s="215">
        <v>4168</v>
      </c>
      <c r="C5" s="216">
        <v>134948547</v>
      </c>
      <c r="D5" s="217">
        <v>1490241663.76</v>
      </c>
      <c r="E5" s="218">
        <v>101718.82</v>
      </c>
      <c r="F5" s="215">
        <v>3837</v>
      </c>
      <c r="G5" s="216">
        <v>72091383</v>
      </c>
      <c r="H5" s="217">
        <v>736661770.17</v>
      </c>
      <c r="I5" s="218">
        <v>100868.26</v>
      </c>
      <c r="J5" s="207"/>
    </row>
    <row r="6" spans="1:10" ht="11.25">
      <c r="A6" s="219"/>
      <c r="B6" s="220"/>
      <c r="C6" s="221"/>
      <c r="D6" s="222"/>
      <c r="E6" s="223"/>
      <c r="F6" s="220"/>
      <c r="G6" s="221"/>
      <c r="H6" s="222"/>
      <c r="I6" s="223"/>
      <c r="J6" s="207"/>
    </row>
    <row r="7" spans="1:10" ht="11.25">
      <c r="A7" s="224" t="s">
        <v>108</v>
      </c>
      <c r="B7" s="225">
        <v>4007</v>
      </c>
      <c r="C7" s="226">
        <v>161697903</v>
      </c>
      <c r="D7" s="227">
        <v>2055084341.39</v>
      </c>
      <c r="E7" s="228">
        <v>92949.46</v>
      </c>
      <c r="F7" s="225">
        <v>4031</v>
      </c>
      <c r="G7" s="226">
        <v>121176552</v>
      </c>
      <c r="H7" s="227">
        <v>1672435339.26</v>
      </c>
      <c r="I7" s="228">
        <v>96845.29</v>
      </c>
      <c r="J7" s="207"/>
    </row>
    <row r="8" spans="1:10" ht="11.25">
      <c r="A8" s="219"/>
      <c r="B8" s="225"/>
      <c r="C8" s="226"/>
      <c r="D8" s="227"/>
      <c r="E8" s="228"/>
      <c r="F8" s="225"/>
      <c r="G8" s="226"/>
      <c r="H8" s="227"/>
      <c r="I8" s="228"/>
      <c r="J8" s="207"/>
    </row>
    <row r="9" spans="1:10" ht="11.25">
      <c r="A9" s="224" t="s">
        <v>109</v>
      </c>
      <c r="B9" s="225">
        <v>3352</v>
      </c>
      <c r="C9" s="226">
        <v>99380589</v>
      </c>
      <c r="D9" s="227">
        <v>1247093289.9</v>
      </c>
      <c r="E9" s="228">
        <v>90595.07</v>
      </c>
      <c r="F9" s="225">
        <v>4657</v>
      </c>
      <c r="G9" s="226">
        <v>172700431</v>
      </c>
      <c r="H9" s="227">
        <v>2104031660.62</v>
      </c>
      <c r="I9" s="228">
        <v>86896.12</v>
      </c>
      <c r="J9" s="207"/>
    </row>
    <row r="10" spans="1:10" ht="11.25">
      <c r="A10" s="219"/>
      <c r="B10" s="225"/>
      <c r="C10" s="226"/>
      <c r="D10" s="227"/>
      <c r="E10" s="228"/>
      <c r="F10" s="225"/>
      <c r="G10" s="226"/>
      <c r="H10" s="227"/>
      <c r="I10" s="228"/>
      <c r="J10" s="207"/>
    </row>
    <row r="11" spans="1:10" ht="11.25">
      <c r="A11" s="229" t="s">
        <v>110</v>
      </c>
      <c r="B11" s="225">
        <v>2720</v>
      </c>
      <c r="C11" s="226">
        <v>76978702</v>
      </c>
      <c r="D11" s="227">
        <v>766200125.73</v>
      </c>
      <c r="E11" s="228">
        <v>91110.61</v>
      </c>
      <c r="F11" s="225">
        <v>3205</v>
      </c>
      <c r="G11" s="226">
        <v>176014224</v>
      </c>
      <c r="H11" s="227">
        <v>1752716319.16</v>
      </c>
      <c r="I11" s="228">
        <v>88312.15</v>
      </c>
      <c r="J11" s="207"/>
    </row>
    <row r="12" spans="1:10" ht="11.25">
      <c r="A12" s="219"/>
      <c r="B12" s="225"/>
      <c r="C12" s="226"/>
      <c r="D12" s="227"/>
      <c r="E12" s="228"/>
      <c r="F12" s="225"/>
      <c r="G12" s="226"/>
      <c r="H12" s="227"/>
      <c r="I12" s="228"/>
      <c r="J12" s="207"/>
    </row>
    <row r="13" spans="1:10" ht="11.25">
      <c r="A13" s="224" t="s">
        <v>111</v>
      </c>
      <c r="B13" s="225">
        <v>3378</v>
      </c>
      <c r="C13" s="226">
        <v>77146241</v>
      </c>
      <c r="D13" s="227">
        <v>830821577.5</v>
      </c>
      <c r="E13" s="228">
        <v>90057.73</v>
      </c>
      <c r="F13" s="225">
        <v>3372</v>
      </c>
      <c r="G13" s="226">
        <v>123648585</v>
      </c>
      <c r="H13" s="227">
        <v>1128499353.57</v>
      </c>
      <c r="I13" s="228">
        <v>87094.49</v>
      </c>
      <c r="J13" s="207"/>
    </row>
    <row r="14" spans="1:10" ht="11.25">
      <c r="A14" s="219"/>
      <c r="B14" s="225"/>
      <c r="C14" s="226"/>
      <c r="D14" s="227"/>
      <c r="E14" s="228"/>
      <c r="F14" s="225"/>
      <c r="G14" s="226"/>
      <c r="H14" s="227"/>
      <c r="I14" s="228"/>
      <c r="J14" s="207"/>
    </row>
    <row r="15" spans="1:10" ht="11.25">
      <c r="A15" s="224" t="s">
        <v>112</v>
      </c>
      <c r="B15" s="225">
        <v>3230</v>
      </c>
      <c r="C15" s="226">
        <v>184146334</v>
      </c>
      <c r="D15" s="227">
        <v>1109532505.58</v>
      </c>
      <c r="E15" s="228">
        <v>90069.92</v>
      </c>
      <c r="F15" s="225">
        <v>3166</v>
      </c>
      <c r="G15" s="226">
        <v>1299424430</v>
      </c>
      <c r="H15" s="227">
        <v>4463572890.15</v>
      </c>
      <c r="I15" s="228">
        <v>85108.22</v>
      </c>
      <c r="J15" s="207"/>
    </row>
    <row r="16" spans="1:10" ht="11.25">
      <c r="A16" s="219"/>
      <c r="B16" s="225"/>
      <c r="C16" s="226"/>
      <c r="D16" s="227"/>
      <c r="E16" s="228"/>
      <c r="F16" s="225"/>
      <c r="G16" s="226"/>
      <c r="H16" s="227"/>
      <c r="I16" s="228"/>
      <c r="J16" s="207"/>
    </row>
    <row r="17" spans="1:10" ht="11.25">
      <c r="A17" s="224" t="s">
        <v>113</v>
      </c>
      <c r="B17" s="225"/>
      <c r="C17" s="226"/>
      <c r="D17" s="227"/>
      <c r="E17" s="228"/>
      <c r="F17" s="225">
        <v>2853</v>
      </c>
      <c r="G17" s="226">
        <v>304917503</v>
      </c>
      <c r="H17" s="227">
        <v>1462104805.86</v>
      </c>
      <c r="I17" s="228">
        <v>85753.11</v>
      </c>
      <c r="J17" s="207"/>
    </row>
    <row r="18" spans="1:10" ht="11.25">
      <c r="A18" s="219"/>
      <c r="B18" s="225"/>
      <c r="C18" s="226"/>
      <c r="D18" s="227"/>
      <c r="E18" s="228"/>
      <c r="F18" s="225"/>
      <c r="G18" s="226"/>
      <c r="H18" s="227"/>
      <c r="I18" s="228"/>
      <c r="J18" s="207"/>
    </row>
    <row r="19" spans="1:10" ht="11.25">
      <c r="A19" s="224" t="s">
        <v>114</v>
      </c>
      <c r="B19" s="225"/>
      <c r="C19" s="226"/>
      <c r="D19" s="227"/>
      <c r="E19" s="228"/>
      <c r="F19" s="225">
        <v>2901</v>
      </c>
      <c r="G19" s="226">
        <v>162827712</v>
      </c>
      <c r="H19" s="227">
        <v>958164869.76</v>
      </c>
      <c r="I19" s="228">
        <v>84004.96</v>
      </c>
      <c r="J19" s="207"/>
    </row>
    <row r="20" spans="1:10" ht="11.25">
      <c r="A20" s="219"/>
      <c r="B20" s="225"/>
      <c r="C20" s="226"/>
      <c r="D20" s="227"/>
      <c r="E20" s="228"/>
      <c r="F20" s="225"/>
      <c r="G20" s="226"/>
      <c r="H20" s="227"/>
      <c r="I20" s="228"/>
      <c r="J20" s="207"/>
    </row>
    <row r="21" spans="1:10" ht="11.25">
      <c r="A21" s="224" t="s">
        <v>115</v>
      </c>
      <c r="B21" s="225"/>
      <c r="C21" s="226"/>
      <c r="D21" s="227"/>
      <c r="E21" s="228"/>
      <c r="F21" s="225">
        <v>2745</v>
      </c>
      <c r="G21" s="226">
        <v>105701219</v>
      </c>
      <c r="H21" s="227">
        <v>808015377.92</v>
      </c>
      <c r="I21" s="228">
        <v>86195.99</v>
      </c>
      <c r="J21" s="207"/>
    </row>
    <row r="22" spans="1:10" ht="11.25">
      <c r="A22" s="219"/>
      <c r="B22" s="225"/>
      <c r="C22" s="226"/>
      <c r="D22" s="226"/>
      <c r="E22" s="228"/>
      <c r="F22" s="225"/>
      <c r="G22" s="226"/>
      <c r="H22" s="226"/>
      <c r="I22" s="228"/>
      <c r="J22" s="207"/>
    </row>
    <row r="23" spans="1:10" ht="11.25">
      <c r="A23" s="224" t="s">
        <v>116</v>
      </c>
      <c r="B23" s="225"/>
      <c r="C23" s="226"/>
      <c r="D23" s="227"/>
      <c r="E23" s="228"/>
      <c r="F23" s="225">
        <v>2774</v>
      </c>
      <c r="G23" s="226">
        <v>70167989</v>
      </c>
      <c r="H23" s="227">
        <v>840157081.67</v>
      </c>
      <c r="I23" s="228">
        <v>85955.93</v>
      </c>
      <c r="J23" s="207"/>
    </row>
    <row r="24" spans="1:10" ht="11.25">
      <c r="A24" s="219"/>
      <c r="B24" s="225"/>
      <c r="C24" s="226"/>
      <c r="D24" s="226"/>
      <c r="E24" s="228"/>
      <c r="F24" s="225"/>
      <c r="G24" s="226"/>
      <c r="H24" s="226"/>
      <c r="I24" s="228"/>
      <c r="J24" s="207"/>
    </row>
    <row r="25" spans="1:10" ht="11.25">
      <c r="A25" s="224" t="s">
        <v>117</v>
      </c>
      <c r="B25" s="225"/>
      <c r="C25" s="226"/>
      <c r="D25" s="227"/>
      <c r="E25" s="228"/>
      <c r="F25" s="225">
        <v>3954</v>
      </c>
      <c r="G25" s="226">
        <v>135191512</v>
      </c>
      <c r="H25" s="227">
        <v>1558744329.82</v>
      </c>
      <c r="I25" s="228">
        <v>94617.93</v>
      </c>
      <c r="J25" s="207"/>
    </row>
    <row r="26" spans="1:10" ht="11.25">
      <c r="A26" s="219"/>
      <c r="B26" s="225"/>
      <c r="C26" s="226"/>
      <c r="D26" s="226"/>
      <c r="E26" s="228"/>
      <c r="F26" s="225"/>
      <c r="G26" s="226"/>
      <c r="H26" s="226"/>
      <c r="I26" s="228"/>
      <c r="J26" s="207"/>
    </row>
    <row r="27" spans="1:10" ht="12" thickBot="1">
      <c r="A27" s="224" t="s">
        <v>118</v>
      </c>
      <c r="B27" s="225"/>
      <c r="C27" s="226"/>
      <c r="D27" s="227"/>
      <c r="E27" s="228"/>
      <c r="F27" s="225">
        <v>4327</v>
      </c>
      <c r="G27" s="226">
        <v>174037894</v>
      </c>
      <c r="H27" s="227">
        <v>2048792257.3</v>
      </c>
      <c r="I27" s="228">
        <v>100677.99</v>
      </c>
      <c r="J27" s="207"/>
    </row>
    <row r="28" spans="1:10" ht="11.25">
      <c r="A28" s="230" t="s">
        <v>119</v>
      </c>
      <c r="B28" s="231">
        <f>SUM(B5:B27)</f>
        <v>20855</v>
      </c>
      <c r="C28" s="232">
        <f>SUM(C5:C27)</f>
        <v>734298316</v>
      </c>
      <c r="D28" s="233">
        <f>SUM(D5:D27)</f>
        <v>7498973503.860001</v>
      </c>
      <c r="E28" s="234"/>
      <c r="F28" s="235">
        <f>SUM(F5:F27)</f>
        <v>41822</v>
      </c>
      <c r="G28" s="232">
        <f>SUM(G5:G27)</f>
        <v>2917899434</v>
      </c>
      <c r="H28" s="236">
        <f>SUM(H5:H27)</f>
        <v>19533896055.26</v>
      </c>
      <c r="I28" s="234"/>
      <c r="J28" s="207"/>
    </row>
    <row r="29" spans="1:10" ht="11.25" hidden="1">
      <c r="A29" s="237" t="s">
        <v>120</v>
      </c>
      <c r="B29" s="238">
        <f>(B28-F28)/F28</f>
        <v>-0.5013390081775142</v>
      </c>
      <c r="C29" s="239">
        <f>(C28-G28)/G28</f>
        <v>-0.7483469418295243</v>
      </c>
      <c r="D29" s="240">
        <f>(D28-H28)/H28</f>
        <v>-0.6161045659992282</v>
      </c>
      <c r="E29" s="241">
        <f>(E27-I27)/I27</f>
        <v>-1</v>
      </c>
      <c r="F29" s="242"/>
      <c r="G29" s="243"/>
      <c r="I29" s="244"/>
      <c r="J29" s="207"/>
    </row>
    <row r="30" spans="1:10" ht="11.25">
      <c r="A30" s="245" t="s">
        <v>121</v>
      </c>
      <c r="B30" s="246">
        <f>(B15-F15)/F15</f>
        <v>0.02021478205938092</v>
      </c>
      <c r="C30" s="246">
        <f>(C15-G15)/G15</f>
        <v>-0.8582862306198137</v>
      </c>
      <c r="D30" s="246">
        <f>(D15-H15)/H15</f>
        <v>-0.7514250281364367</v>
      </c>
      <c r="E30" s="246">
        <f>(E15-I15)/I15</f>
        <v>0.05829871662220167</v>
      </c>
      <c r="F30" s="242"/>
      <c r="G30" s="243"/>
      <c r="I30" s="244"/>
      <c r="J30" s="207"/>
    </row>
    <row r="31" spans="1:10" ht="11.25">
      <c r="A31" s="245" t="s">
        <v>122</v>
      </c>
      <c r="B31" s="246">
        <f>(SUM(B5:B27)-SUM(F5:F27))/SUM(F5:F27)</f>
        <v>-0.5013390081775142</v>
      </c>
      <c r="C31" s="246">
        <f>(SUM(C5:C27)-SUM(G5:G27))/SUM(G5:G27)</f>
        <v>-0.7483469418295243</v>
      </c>
      <c r="D31" s="246">
        <f>(SUM(D5:D27)-SUM(H5:H27))/SUM(H5:H27)</f>
        <v>-0.6161045659992282</v>
      </c>
      <c r="E31" s="247">
        <f>(E15-I27)/I27</f>
        <v>-0.10536632684065313</v>
      </c>
      <c r="F31" s="242"/>
      <c r="G31" s="243"/>
      <c r="I31" s="244"/>
      <c r="J31" s="207"/>
    </row>
    <row r="32" spans="1:10" ht="11.25">
      <c r="A32" s="237" t="s">
        <v>123</v>
      </c>
      <c r="B32" s="248">
        <f>B28/D67</f>
        <v>166.84</v>
      </c>
      <c r="C32" s="243"/>
      <c r="D32" s="239"/>
      <c r="E32" s="244"/>
      <c r="F32" s="249">
        <v>178</v>
      </c>
      <c r="G32" s="243"/>
      <c r="I32" s="244"/>
      <c r="J32" s="207"/>
    </row>
    <row r="33" spans="1:10" ht="12" thickBot="1">
      <c r="A33" s="250" t="s">
        <v>124</v>
      </c>
      <c r="B33" s="251"/>
      <c r="C33" s="252">
        <f>C28/D67</f>
        <v>5874386.528</v>
      </c>
      <c r="D33" s="253">
        <f>D28/D67</f>
        <v>59991788.030880004</v>
      </c>
      <c r="E33" s="254"/>
      <c r="F33" s="255"/>
      <c r="G33" s="252">
        <v>15720445</v>
      </c>
      <c r="H33" s="256">
        <v>94863339</v>
      </c>
      <c r="I33" s="254"/>
      <c r="J33" s="207"/>
    </row>
    <row r="34" spans="1:10" ht="12.75">
      <c r="A34" s="191" t="s">
        <v>125</v>
      </c>
      <c r="B34" s="137"/>
      <c r="C34" s="137"/>
      <c r="D34" s="137"/>
      <c r="E34" s="137"/>
      <c r="F34" s="137"/>
      <c r="G34" s="137"/>
      <c r="H34" s="257"/>
      <c r="I34" s="257"/>
      <c r="J34" s="207"/>
    </row>
    <row r="35" spans="1:10" ht="11.25">
      <c r="A35" s="258"/>
      <c r="B35" s="259" t="s">
        <v>126</v>
      </c>
      <c r="C35" s="260" t="s">
        <v>100</v>
      </c>
      <c r="D35" s="261" t="s">
        <v>101</v>
      </c>
      <c r="E35" s="262" t="s">
        <v>126</v>
      </c>
      <c r="F35" s="261" t="s">
        <v>127</v>
      </c>
      <c r="G35" s="263" t="s">
        <v>104</v>
      </c>
      <c r="H35" s="264"/>
      <c r="J35" s="207"/>
    </row>
    <row r="36" spans="1:10" ht="12" thickBot="1">
      <c r="A36" s="258" t="s">
        <v>98</v>
      </c>
      <c r="B36" s="259" t="s">
        <v>105</v>
      </c>
      <c r="C36" s="265" t="s">
        <v>128</v>
      </c>
      <c r="D36" s="266" t="s">
        <v>129</v>
      </c>
      <c r="E36" s="259" t="s">
        <v>130</v>
      </c>
      <c r="F36" s="267"/>
      <c r="G36" s="263" t="s">
        <v>131</v>
      </c>
      <c r="H36" s="268"/>
      <c r="J36" s="207"/>
    </row>
    <row r="37" spans="1:10" ht="11.25">
      <c r="A37" s="269" t="s">
        <v>107</v>
      </c>
      <c r="B37" s="270">
        <v>4</v>
      </c>
      <c r="C37" s="271">
        <v>114857917</v>
      </c>
      <c r="D37" s="272">
        <v>958186465.48</v>
      </c>
      <c r="E37" s="221">
        <v>0</v>
      </c>
      <c r="F37" s="221">
        <v>0</v>
      </c>
      <c r="G37" s="273">
        <v>0</v>
      </c>
      <c r="H37" s="242"/>
      <c r="J37" s="207"/>
    </row>
    <row r="38" spans="1:10" ht="11.25">
      <c r="A38" s="274"/>
      <c r="B38" s="225"/>
      <c r="C38" s="226"/>
      <c r="D38" s="273"/>
      <c r="E38" s="226"/>
      <c r="F38" s="226"/>
      <c r="G38" s="273"/>
      <c r="H38" s="242"/>
      <c r="J38" s="207"/>
    </row>
    <row r="39" spans="1:10" ht="11.25">
      <c r="A39" s="269" t="s">
        <v>108</v>
      </c>
      <c r="B39" s="225">
        <v>1</v>
      </c>
      <c r="C39" s="226">
        <v>316350</v>
      </c>
      <c r="D39" s="273">
        <v>341658</v>
      </c>
      <c r="E39" s="226">
        <v>1</v>
      </c>
      <c r="F39" s="226">
        <v>184379</v>
      </c>
      <c r="G39" s="273">
        <v>258130.6</v>
      </c>
      <c r="H39" s="242"/>
      <c r="J39" s="207"/>
    </row>
    <row r="40" spans="1:10" ht="11.25">
      <c r="A40" s="274"/>
      <c r="B40" s="225"/>
      <c r="C40" s="226"/>
      <c r="D40" s="273"/>
      <c r="E40" s="226"/>
      <c r="F40" s="226"/>
      <c r="G40" s="273"/>
      <c r="H40" s="242"/>
      <c r="J40" s="207"/>
    </row>
    <row r="41" spans="1:10" ht="11.25">
      <c r="A41" s="269" t="s">
        <v>109</v>
      </c>
      <c r="B41" s="225">
        <v>6</v>
      </c>
      <c r="C41" s="226">
        <v>44883886</v>
      </c>
      <c r="D41" s="273">
        <v>1911656931.14</v>
      </c>
      <c r="E41" s="226">
        <v>2</v>
      </c>
      <c r="F41" s="226">
        <v>340108</v>
      </c>
      <c r="G41" s="273">
        <v>455744.72</v>
      </c>
      <c r="H41" s="242"/>
      <c r="J41" s="207"/>
    </row>
    <row r="42" spans="1:10" ht="11.25">
      <c r="A42" s="274"/>
      <c r="B42" s="225"/>
      <c r="C42" s="226"/>
      <c r="D42" s="273"/>
      <c r="E42" s="226"/>
      <c r="F42" s="226"/>
      <c r="G42" s="273"/>
      <c r="H42" s="242"/>
      <c r="J42" s="207"/>
    </row>
    <row r="43" spans="1:10" ht="11.25">
      <c r="A43" s="275" t="s">
        <v>110</v>
      </c>
      <c r="B43" s="225">
        <v>1</v>
      </c>
      <c r="C43" s="226">
        <v>15096</v>
      </c>
      <c r="D43" s="273">
        <v>14039.28</v>
      </c>
      <c r="E43" s="226">
        <v>11</v>
      </c>
      <c r="F43" s="226">
        <v>41827858</v>
      </c>
      <c r="G43" s="273">
        <v>127212505.04</v>
      </c>
      <c r="H43" s="242"/>
      <c r="J43" s="207"/>
    </row>
    <row r="44" spans="1:10" ht="11.25">
      <c r="A44" s="274"/>
      <c r="B44" s="225"/>
      <c r="C44" s="226"/>
      <c r="D44" s="273"/>
      <c r="E44" s="226"/>
      <c r="F44" s="226"/>
      <c r="G44" s="273"/>
      <c r="H44" s="242"/>
      <c r="J44" s="207"/>
    </row>
    <row r="45" spans="1:10" ht="11.25">
      <c r="A45" s="269" t="s">
        <v>111</v>
      </c>
      <c r="B45" s="276">
        <v>2</v>
      </c>
      <c r="C45" s="226">
        <v>13782326</v>
      </c>
      <c r="D45" s="273">
        <v>55119325.1</v>
      </c>
      <c r="E45" s="277">
        <v>2</v>
      </c>
      <c r="F45" s="226">
        <v>1691094</v>
      </c>
      <c r="G45" s="273">
        <v>1674183.06</v>
      </c>
      <c r="H45" s="242"/>
      <c r="J45" s="207"/>
    </row>
    <row r="46" spans="1:10" ht="11.25">
      <c r="A46" s="274"/>
      <c r="B46" s="225"/>
      <c r="C46" s="226"/>
      <c r="D46" s="273"/>
      <c r="E46" s="226"/>
      <c r="F46" s="226"/>
      <c r="G46" s="273"/>
      <c r="H46" s="242"/>
      <c r="J46" s="207"/>
    </row>
    <row r="47" spans="1:10" ht="11.25">
      <c r="A47" s="269" t="s">
        <v>112</v>
      </c>
      <c r="B47" s="225">
        <v>2</v>
      </c>
      <c r="C47" s="226">
        <v>312784</v>
      </c>
      <c r="D47" s="273">
        <v>295868.03</v>
      </c>
      <c r="E47" s="226">
        <v>4</v>
      </c>
      <c r="F47" s="226">
        <v>195958750</v>
      </c>
      <c r="G47" s="273">
        <v>3153397477.42</v>
      </c>
      <c r="H47" s="242"/>
      <c r="J47" s="207"/>
    </row>
    <row r="48" spans="1:10" ht="11.25">
      <c r="A48" s="274"/>
      <c r="B48" s="225"/>
      <c r="C48" s="226"/>
      <c r="D48" s="273"/>
      <c r="E48" s="226"/>
      <c r="F48" s="226"/>
      <c r="G48" s="273"/>
      <c r="H48" s="242"/>
      <c r="J48" s="207"/>
    </row>
    <row r="49" spans="1:10" ht="11.25">
      <c r="A49" s="269" t="s">
        <v>113</v>
      </c>
      <c r="B49" s="225"/>
      <c r="C49" s="226"/>
      <c r="D49" s="273"/>
      <c r="E49" s="226">
        <v>0</v>
      </c>
      <c r="F49" s="226">
        <v>0</v>
      </c>
      <c r="G49" s="273">
        <v>0</v>
      </c>
      <c r="H49" s="242"/>
      <c r="J49" s="207"/>
    </row>
    <row r="50" spans="1:10" ht="11.25">
      <c r="A50" s="274"/>
      <c r="B50" s="225"/>
      <c r="C50" s="226"/>
      <c r="D50" s="273"/>
      <c r="E50" s="226"/>
      <c r="F50" s="226"/>
      <c r="G50" s="273"/>
      <c r="H50" s="242"/>
      <c r="J50" s="207"/>
    </row>
    <row r="51" spans="1:10" ht="11.25">
      <c r="A51" s="269" t="s">
        <v>114</v>
      </c>
      <c r="B51" s="225"/>
      <c r="C51" s="226"/>
      <c r="D51" s="273"/>
      <c r="E51" s="226">
        <v>0</v>
      </c>
      <c r="F51" s="226">
        <v>0</v>
      </c>
      <c r="G51" s="273">
        <v>0</v>
      </c>
      <c r="H51" s="242"/>
      <c r="J51" s="207"/>
    </row>
    <row r="52" spans="1:10" ht="11.25">
      <c r="A52" s="274"/>
      <c r="B52" s="225"/>
      <c r="C52" s="226"/>
      <c r="D52" s="273"/>
      <c r="E52" s="226"/>
      <c r="F52" s="226"/>
      <c r="G52" s="273"/>
      <c r="H52" s="242"/>
      <c r="J52" s="207"/>
    </row>
    <row r="53" spans="1:10" ht="11.25">
      <c r="A53" s="269" t="s">
        <v>115</v>
      </c>
      <c r="B53" s="225"/>
      <c r="C53" s="226"/>
      <c r="D53" s="273"/>
      <c r="E53" s="226">
        <v>21</v>
      </c>
      <c r="F53" s="226">
        <v>36959843</v>
      </c>
      <c r="G53" s="273">
        <v>212773998.31</v>
      </c>
      <c r="H53" s="242"/>
      <c r="J53" s="207"/>
    </row>
    <row r="54" spans="1:10" ht="11.25">
      <c r="A54" s="274"/>
      <c r="B54" s="225"/>
      <c r="C54" s="226"/>
      <c r="D54" s="273"/>
      <c r="E54" s="226"/>
      <c r="F54" s="226"/>
      <c r="G54" s="273"/>
      <c r="H54" s="242"/>
      <c r="J54" s="207"/>
    </row>
    <row r="55" spans="1:10" ht="11.25">
      <c r="A55" s="269" t="s">
        <v>116</v>
      </c>
      <c r="B55" s="225"/>
      <c r="C55" s="226"/>
      <c r="D55" s="273"/>
      <c r="E55" s="226">
        <v>1</v>
      </c>
      <c r="F55" s="226">
        <v>9086</v>
      </c>
      <c r="G55" s="273">
        <v>7268.8</v>
      </c>
      <c r="H55" s="242"/>
      <c r="J55" s="207"/>
    </row>
    <row r="56" spans="1:10" ht="11.25">
      <c r="A56" s="274"/>
      <c r="B56" s="225"/>
      <c r="C56" s="226"/>
      <c r="D56" s="273"/>
      <c r="E56" s="226"/>
      <c r="F56" s="226"/>
      <c r="G56" s="273"/>
      <c r="H56" s="242"/>
      <c r="J56" s="207"/>
    </row>
    <row r="57" spans="1:10" ht="11.25">
      <c r="A57" s="269" t="s">
        <v>117</v>
      </c>
      <c r="B57" s="225"/>
      <c r="C57" s="226"/>
      <c r="D57" s="273"/>
      <c r="E57" s="226">
        <v>1</v>
      </c>
      <c r="F57" s="226">
        <v>529718</v>
      </c>
      <c r="G57" s="273">
        <v>505740.56</v>
      </c>
      <c r="H57" s="242"/>
      <c r="J57" s="207"/>
    </row>
    <row r="58" spans="1:10" ht="11.25">
      <c r="A58" s="274"/>
      <c r="B58" s="278"/>
      <c r="C58" s="226"/>
      <c r="D58" s="279"/>
      <c r="E58" s="207"/>
      <c r="F58" s="226"/>
      <c r="G58" s="279"/>
      <c r="H58" s="242"/>
      <c r="J58" s="207"/>
    </row>
    <row r="59" spans="1:10" ht="11.25">
      <c r="A59" s="269" t="s">
        <v>118</v>
      </c>
      <c r="B59" s="225"/>
      <c r="C59" s="226"/>
      <c r="D59" s="273"/>
      <c r="E59" s="226">
        <v>56</v>
      </c>
      <c r="F59" s="226">
        <v>2443991505</v>
      </c>
      <c r="G59" s="273">
        <v>14010810801.56</v>
      </c>
      <c r="H59" s="242"/>
      <c r="J59" s="207"/>
    </row>
    <row r="60" spans="1:10" ht="12" thickBot="1">
      <c r="A60" s="269"/>
      <c r="B60" s="225"/>
      <c r="C60" s="226"/>
      <c r="D60" s="273"/>
      <c r="E60" s="226"/>
      <c r="F60" s="226"/>
      <c r="G60" s="280"/>
      <c r="H60" s="242"/>
      <c r="J60" s="207"/>
    </row>
    <row r="61" spans="1:7" s="242" customFormat="1" ht="11.25">
      <c r="A61" s="281" t="s">
        <v>132</v>
      </c>
      <c r="B61" s="282">
        <f aca="true" t="shared" si="0" ref="B61:G61">SUM(B37:B59)</f>
        <v>16</v>
      </c>
      <c r="C61" s="232">
        <f t="shared" si="0"/>
        <v>174168359</v>
      </c>
      <c r="D61" s="283">
        <f t="shared" si="0"/>
        <v>2925614287.03</v>
      </c>
      <c r="E61" s="284">
        <f t="shared" si="0"/>
        <v>99</v>
      </c>
      <c r="F61" s="232">
        <f t="shared" si="0"/>
        <v>2721492341</v>
      </c>
      <c r="G61" s="285">
        <f t="shared" si="0"/>
        <v>17507095850.07</v>
      </c>
    </row>
    <row r="62" spans="1:7" s="242" customFormat="1" ht="11.25">
      <c r="A62" s="286" t="s">
        <v>133</v>
      </c>
      <c r="B62" s="287">
        <f aca="true" t="shared" si="1" ref="B62:G62">B61/B65</f>
        <v>0.0007666139619567821</v>
      </c>
      <c r="C62" s="288">
        <f t="shared" si="1"/>
        <v>0.1917168387051732</v>
      </c>
      <c r="D62" s="289">
        <f t="shared" si="1"/>
        <v>0.2806455608332716</v>
      </c>
      <c r="E62" s="288">
        <f t="shared" si="1"/>
        <v>0.0023615848858567303</v>
      </c>
      <c r="F62" s="288">
        <f t="shared" si="1"/>
        <v>0.4825861457373211</v>
      </c>
      <c r="G62" s="289">
        <f t="shared" si="1"/>
        <v>0.4726411186507892</v>
      </c>
    </row>
    <row r="63" spans="1:7" s="242" customFormat="1" ht="12" thickBot="1">
      <c r="A63" s="290" t="s">
        <v>134</v>
      </c>
      <c r="B63" s="291">
        <f>(SUM(B37:B47)-SUM(E37:E47))/SUM(E37:E47)</f>
        <v>-0.2</v>
      </c>
      <c r="C63" s="291">
        <f>(SUM(C37:C47)-SUM(F37:F47))/SUM(F37:F47)</f>
        <v>-0.27430512310868965</v>
      </c>
      <c r="D63" s="291">
        <f>(SUM(D37:D47)-SUM(G37:G47))/SUM(G37:G47)</f>
        <v>-0.10885896042708523</v>
      </c>
      <c r="E63" s="255"/>
      <c r="F63" s="292"/>
      <c r="G63" s="293"/>
    </row>
    <row r="64" spans="1:7" s="242" customFormat="1" ht="11.25">
      <c r="A64" s="294"/>
      <c r="B64" s="288"/>
      <c r="C64" s="288"/>
      <c r="D64" s="288"/>
      <c r="F64" s="243"/>
      <c r="G64" s="243"/>
    </row>
    <row r="65" spans="1:9" s="242" customFormat="1" ht="12" thickBot="1">
      <c r="A65" s="295" t="s">
        <v>135</v>
      </c>
      <c r="B65" s="296">
        <f>B61+B28</f>
        <v>20871</v>
      </c>
      <c r="C65" s="296">
        <f>C28+C61</f>
        <v>908466675</v>
      </c>
      <c r="D65" s="297">
        <f>D28+D61</f>
        <v>10424587790.890001</v>
      </c>
      <c r="E65" s="296">
        <f>E61+F28</f>
        <v>41921</v>
      </c>
      <c r="F65" s="296">
        <f>G28+F61</f>
        <v>5639391775</v>
      </c>
      <c r="G65" s="297">
        <f>H28+G61</f>
        <v>37040991905.33</v>
      </c>
      <c r="I65" s="298"/>
    </row>
    <row r="66" spans="1:7" s="242" customFormat="1" ht="12" thickTop="1">
      <c r="A66" s="294" t="s">
        <v>134</v>
      </c>
      <c r="B66" s="288">
        <f>(SUM(B5:B15,B37:B47)-SUM(F5:F15,E37:E47))/SUM(F5:F15,E37:E47)</f>
        <v>-0.06357681263460158</v>
      </c>
      <c r="C66" s="288">
        <f>(SUM(C5:C15,C37:C47)-SUM(G5:G15,F37:F47))/SUM(G5:G15,F37:F47)</f>
        <v>-0.5880077712829327</v>
      </c>
      <c r="D66" s="288">
        <f>(SUM(D5:D15,D37:D47)-SUM(H5:H15,G37:G47))/SUM(H5:H15,G37:G47)</f>
        <v>-0.31149553817931813</v>
      </c>
      <c r="F66" s="243"/>
      <c r="G66" s="243"/>
    </row>
    <row r="67" spans="1:7" s="242" customFormat="1" ht="11.25">
      <c r="A67" s="299" t="s">
        <v>136</v>
      </c>
      <c r="C67" s="239"/>
      <c r="D67" s="300">
        <f>22+19+22+19+22+21</f>
        <v>125</v>
      </c>
      <c r="F67" s="243"/>
      <c r="G67" s="243"/>
    </row>
    <row r="68" spans="1:7" s="242" customFormat="1" ht="11.25">
      <c r="A68" s="299" t="s">
        <v>137</v>
      </c>
      <c r="C68" s="239"/>
      <c r="D68" s="300">
        <v>250</v>
      </c>
      <c r="F68" s="243"/>
      <c r="G68" s="243"/>
    </row>
    <row r="74" ht="11.25">
      <c r="H74" s="242"/>
    </row>
    <row r="75" ht="11.25">
      <c r="H75" s="242"/>
    </row>
  </sheetData>
  <mergeCells count="13">
    <mergeCell ref="A35:A36"/>
    <mergeCell ref="C35:C36"/>
    <mergeCell ref="D35:D36"/>
    <mergeCell ref="G35:G36"/>
    <mergeCell ref="F35:F36"/>
    <mergeCell ref="A34:G34"/>
    <mergeCell ref="A2:I2"/>
    <mergeCell ref="A1:I1"/>
    <mergeCell ref="A3:A4"/>
    <mergeCell ref="C3:C4"/>
    <mergeCell ref="D3:D4"/>
    <mergeCell ref="G3:G4"/>
    <mergeCell ref="H3:H4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7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Jamaica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riccalya.robb</dc:creator>
  <cp:keywords/>
  <dc:description/>
  <cp:lastModifiedBy>riccalya.robb</cp:lastModifiedBy>
  <dcterms:created xsi:type="dcterms:W3CDTF">2007-06-29T20:51:17Z</dcterms:created>
  <dcterms:modified xsi:type="dcterms:W3CDTF">2007-06-29T20:51:56Z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