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0"/>
  </bookViews>
  <sheets>
    <sheet name="Price Comparison" sheetId="1" r:id="rId1"/>
    <sheet name="winners &amp; losers" sheetId="2" r:id="rId2"/>
    <sheet name="mkt2005 vs 2004" sheetId="3" r:id="rId3"/>
  </sheets>
  <definedNames>
    <definedName name="_xlnm.Print_Area" localSheetId="2">'mkt2005 vs 2004'!$A$1:$I$68</definedName>
    <definedName name="Z_9A1D5FD1_33D0_11D3_80C6_000629376EB2_.wvu.PrintArea" localSheetId="2" hidden="1">'mkt2005 vs 2004'!$A$1:$I$68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'mkt2005 vs 2004'!$29:$29</definedName>
  </definedNames>
  <calcPr fullCalcOnLoad="1"/>
</workbook>
</file>

<file path=xl/sharedStrings.xml><?xml version="1.0" encoding="utf-8"?>
<sst xmlns="http://schemas.openxmlformats.org/spreadsheetml/2006/main" count="266" uniqueCount="138">
  <si>
    <t xml:space="preserve"> </t>
  </si>
  <si>
    <t>Jamaica Stock Exchange</t>
  </si>
  <si>
    <t>Stock Price Analysis</t>
  </si>
  <si>
    <t xml:space="preserve">     MONTH-END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</si>
  <si>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</si>
  <si>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</si>
  <si>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</si>
  <si>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</si>
  <si>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</si>
  <si>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</si>
  <si>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</si>
  <si>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</si>
  <si>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</si>
  <si>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</si>
  <si>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</si>
  <si>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TOP ADVANCING</t>
  </si>
  <si>
    <t>TOP DECLINING</t>
  </si>
  <si>
    <t>TOTAL</t>
  </si>
  <si>
    <t xml:space="preserve">   No. of </t>
  </si>
  <si>
    <t xml:space="preserve">Month </t>
  </si>
  <si>
    <t>Record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</si>
  <si>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</si>
  <si>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</si>
  <si>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</si>
  <si>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</si>
  <si>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</si>
  <si>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</si>
  <si>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</si>
  <si>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</si>
  <si>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</si>
  <si>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</si>
  <si>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</si>
  <si>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</si>
  <si>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</si>
  <si>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</si>
  <si>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</si>
  <si>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</si>
  <si>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</si>
  <si>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</si>
  <si>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</si>
  <si>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</si>
  <si>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Month-End</t>
  </si>
  <si>
    <t>Desnoes &amp; Geddes</t>
  </si>
  <si>
    <t>Gleaner Company</t>
  </si>
  <si>
    <t>Seprod</t>
  </si>
  <si>
    <t>s</t>
  </si>
  <si>
    <t>Grace, Kennedy &amp; Co.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</si>
  <si>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</si>
  <si>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</si>
  <si>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</si>
  <si>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</si>
  <si>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</si>
  <si>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</si>
  <si>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</si>
  <si>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</si>
  <si>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</si>
  <si>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</si>
  <si>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</si>
  <si>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</si>
  <si>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</si>
  <si>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</si>
  <si>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</si>
  <si>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</si>
  <si>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</si>
  <si>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</si>
  <si>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</si>
  <si>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</si>
  <si>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</si>
  <si>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</si>
  <si>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</si>
  <si>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</si>
  <si>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Month - Month Comparison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</si>
  <si>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</si>
  <si>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</si>
  <si>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</si>
  <si>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</si>
  <si>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</si>
  <si>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</si>
  <si>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</si>
  <si>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</si>
  <si>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</si>
  <si>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</si>
  <si>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</si>
  <si>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Comparative Year Change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</si>
  <si>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</si>
  <si>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</si>
  <si>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</si>
  <si>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</si>
  <si>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</si>
  <si>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</si>
  <si>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</si>
  <si>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</si>
  <si>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</si>
  <si>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</si>
  <si>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</si>
  <si>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</si>
  <si>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</si>
  <si>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</si>
  <si>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</si>
  <si>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 xml:space="preserve">   Value 2003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</si>
  <si>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</si>
  <si>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</si>
  <si>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</si>
  <si>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</si>
  <si>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 Volume 2004</t>
  </si>
  <si>
    <t xml:space="preserve">   Value 2004</t>
  </si>
  <si>
    <t>Securities</t>
  </si>
  <si>
    <t>% Change on</t>
  </si>
  <si>
    <t xml:space="preserve">         1 Month</t>
  </si>
  <si>
    <t>KEY</t>
  </si>
  <si>
    <t>suspended security</t>
  </si>
  <si>
    <t>newly listed</t>
  </si>
  <si>
    <t>adjusted for  bonus issue</t>
  </si>
  <si>
    <t>adjusted for Stock consolidation (reverse split)</t>
  </si>
  <si>
    <t>c</t>
  </si>
  <si>
    <t>n</t>
  </si>
  <si>
    <t>JAMAICA STOCK EXCHANGE</t>
  </si>
  <si>
    <t>BLOCK TRANSACTIONS</t>
  </si>
  <si>
    <t>OPEN</t>
  </si>
  <si>
    <t>CLOSE</t>
  </si>
  <si>
    <t>YEAR-TO-DATE</t>
  </si>
  <si>
    <t>LAST SALE</t>
  </si>
  <si>
    <t xml:space="preserve">No. of </t>
  </si>
  <si>
    <t>Volume 2004</t>
  </si>
  <si>
    <t>Value 2004</t>
  </si>
  <si>
    <t>ORDINARY TRANSACTION</t>
  </si>
  <si>
    <t xml:space="preserve">Number of trading days (2004) </t>
  </si>
  <si>
    <t>Monthly Trading Statistics (2005 vs 2004)</t>
  </si>
  <si>
    <t>Volume 2005</t>
  </si>
  <si>
    <t>Value 2005</t>
  </si>
  <si>
    <t>Year-to-Date compares current month with December 2004</t>
  </si>
  <si>
    <t>TOP TEN WINNERS &amp; LOSERS</t>
  </si>
  <si>
    <t>-</t>
  </si>
  <si>
    <t>Mayberry Investments Limited</t>
  </si>
  <si>
    <t>(APRIL 29, 2005)</t>
  </si>
  <si>
    <t>27:5:6</t>
  </si>
  <si>
    <t>27:10:1</t>
  </si>
  <si>
    <t>20:15:3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</si>
</sst>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2" fontId="0" fillId="0" borderId="0" xfId="0" applyAlignment="1">
      <alignment/>
    </xf>
    <xf numFmtId="2" fontId="7" fillId="2" borderId="0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8" fillId="0" borderId="2" xfId="0" applyFont="1" applyFill="1" applyBorder="1" applyAlignment="1">
      <alignment/>
    </xf>
    <xf numFmtId="2" fontId="8" fillId="0" borderId="1" xfId="0" applyFont="1" applyFill="1" applyBorder="1" applyAlignment="1">
      <alignment/>
    </xf>
    <xf numFmtId="2" fontId="6" fillId="0" borderId="3" xfId="0" applyFont="1" applyFill="1" applyBorder="1" applyAlignment="1">
      <alignment horizontal="center"/>
    </xf>
    <xf numFmtId="2" fontId="6" fillId="0" borderId="4" xfId="0" applyFont="1" applyFill="1" applyBorder="1" applyAlignment="1">
      <alignment horizontal="center"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15" fontId="6" fillId="0" borderId="3" xfId="0" applyNumberFormat="1" applyFont="1" applyFill="1" applyBorder="1" applyAlignment="1" applyProtection="1">
      <alignment horizontal="center"/>
      <protection/>
    </xf>
    <xf numFmtId="15" fontId="6" fillId="0" borderId="4" xfId="0" applyNumberFormat="1" applyFont="1" applyFill="1" applyBorder="1" applyAlignment="1" applyProtection="1">
      <alignment horizontal="center"/>
      <protection/>
    </xf>
    <xf numFmtId="15" fontId="6" fillId="0" borderId="1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Fill="1" applyBorder="1" applyAlignment="1" applyProtection="1" quotePrefix="1">
      <alignment horizontal="center"/>
      <protection/>
    </xf>
    <xf numFmtId="1" fontId="6" fillId="0" borderId="4" xfId="0" applyNumberFormat="1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2" fontId="8" fillId="0" borderId="5" xfId="0" applyFont="1" applyFill="1" applyBorder="1" applyAlignment="1">
      <alignment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5" xfId="0" applyFont="1" applyFill="1" applyBorder="1" applyAlignment="1" quotePrefix="1">
      <alignment horizontal="center"/>
    </xf>
    <xf numFmtId="2" fontId="8" fillId="0" borderId="8" xfId="0" applyFont="1" applyFill="1" applyBorder="1" applyAlignment="1" applyProtection="1">
      <alignment horizontal="left"/>
      <protection/>
    </xf>
    <xf numFmtId="2" fontId="6" fillId="0" borderId="2" xfId="0" applyFont="1" applyFill="1" applyBorder="1" applyAlignment="1" applyProtection="1">
      <alignment horizontal="right"/>
      <protection/>
    </xf>
    <xf numFmtId="2" fontId="8" fillId="0" borderId="9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40" fontId="8" fillId="0" borderId="8" xfId="0" applyNumberFormat="1" applyFont="1" applyFill="1" applyBorder="1" applyAlignment="1" applyProtection="1">
      <alignment/>
      <protection/>
    </xf>
    <xf numFmtId="188" fontId="8" fillId="0" borderId="10" xfId="0" applyNumberFormat="1" applyFont="1" applyFill="1" applyBorder="1" applyAlignment="1">
      <alignment/>
    </xf>
    <xf numFmtId="40" fontId="8" fillId="0" borderId="11" xfId="0" applyNumberFormat="1" applyFont="1" applyFill="1" applyBorder="1" applyAlignment="1" applyProtection="1">
      <alignment/>
      <protection/>
    </xf>
    <xf numFmtId="40" fontId="8" fillId="0" borderId="11" xfId="0" applyNumberFormat="1" applyFont="1" applyFill="1" applyBorder="1" applyAlignment="1">
      <alignment/>
    </xf>
    <xf numFmtId="188" fontId="8" fillId="0" borderId="2" xfId="0" applyNumberFormat="1" applyFont="1" applyFill="1" applyBorder="1" applyAlignment="1">
      <alignment/>
    </xf>
    <xf numFmtId="2" fontId="8" fillId="0" borderId="12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right"/>
      <protection/>
    </xf>
    <xf numFmtId="2" fontId="8" fillId="0" borderId="3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40" fontId="8" fillId="0" borderId="12" xfId="0" applyNumberFormat="1" applyFont="1" applyFill="1" applyBorder="1" applyAlignment="1" applyProtection="1">
      <alignment/>
      <protection/>
    </xf>
    <xf numFmtId="188" fontId="8" fillId="0" borderId="4" xfId="0" applyNumberFormat="1" applyFont="1" applyFill="1" applyBorder="1" applyAlignment="1">
      <alignment/>
    </xf>
    <xf numFmtId="40" fontId="8" fillId="0" borderId="0" xfId="0" applyNumberFormat="1" applyFont="1" applyFill="1" applyBorder="1" applyAlignment="1" applyProtection="1">
      <alignment/>
      <protection/>
    </xf>
    <xf numFmtId="40" fontId="8" fillId="0" borderId="0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right"/>
      <protection/>
    </xf>
    <xf numFmtId="2" fontId="8" fillId="0" borderId="12" xfId="0" applyFont="1" applyFill="1" applyBorder="1" applyAlignment="1" applyProtection="1" quotePrefix="1">
      <alignment horizontal="left"/>
      <protection/>
    </xf>
    <xf numFmtId="40" fontId="8" fillId="0" borderId="1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quotePrefix="1">
      <alignment horizontal="left"/>
    </xf>
    <xf numFmtId="2" fontId="6" fillId="0" borderId="11" xfId="0" applyFont="1" applyFill="1" applyBorder="1" applyAlignment="1" applyProtection="1">
      <alignment horizontal="right"/>
      <protection/>
    </xf>
    <xf numFmtId="2" fontId="6" fillId="0" borderId="11" xfId="0" applyFont="1" applyFill="1" applyBorder="1" applyAlignment="1">
      <alignment horizontal="right"/>
    </xf>
    <xf numFmtId="2" fontId="8" fillId="0" borderId="11" xfId="0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0" fontId="6" fillId="0" borderId="11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2" fontId="6" fillId="0" borderId="13" xfId="0" applyFont="1" applyFill="1" applyBorder="1" applyAlignment="1" applyProtection="1" quotePrefix="1">
      <alignment horizontal="left"/>
      <protection/>
    </xf>
    <xf numFmtId="2" fontId="6" fillId="0" borderId="14" xfId="0" applyFont="1" applyFill="1" applyBorder="1" applyAlignment="1" applyProtection="1">
      <alignment horizontal="right"/>
      <protection/>
    </xf>
    <xf numFmtId="2" fontId="8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 quotePrefix="1">
      <alignment horizontal="right"/>
    </xf>
    <xf numFmtId="2" fontId="6" fillId="0" borderId="14" xfId="0" applyFont="1" applyFill="1" applyBorder="1" applyAlignment="1">
      <alignment horizontal="right"/>
    </xf>
    <xf numFmtId="21" fontId="6" fillId="0" borderId="5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8" fillId="0" borderId="0" xfId="21" applyNumberFormat="1" applyFont="1" applyFill="1" applyBorder="1" applyAlignment="1">
      <alignment/>
    </xf>
    <xf numFmtId="2" fontId="6" fillId="0" borderId="13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>
      <alignment/>
    </xf>
    <xf numFmtId="182" fontId="8" fillId="0" borderId="8" xfId="0" applyNumberFormat="1" applyFont="1" applyFill="1" applyBorder="1" applyAlignment="1">
      <alignment horizontal="left"/>
    </xf>
    <xf numFmtId="2" fontId="8" fillId="0" borderId="2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1" xfId="0" applyFont="1" applyFill="1" applyBorder="1" applyAlignment="1">
      <alignment horizontal="right"/>
    </xf>
    <xf numFmtId="2" fontId="6" fillId="0" borderId="12" xfId="0" applyFont="1" applyFill="1" applyBorder="1" applyAlignment="1">
      <alignment/>
    </xf>
    <xf numFmtId="190" fontId="8" fillId="0" borderId="1" xfId="0" applyNumberFormat="1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left"/>
    </xf>
    <xf numFmtId="2" fontId="8" fillId="0" borderId="5" xfId="0" applyFont="1" applyFill="1" applyBorder="1" applyAlignment="1">
      <alignment horizontal="right"/>
    </xf>
    <xf numFmtId="2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6" fillId="0" borderId="13" xfId="0" applyFont="1" applyFill="1" applyBorder="1" applyAlignment="1">
      <alignment/>
    </xf>
    <xf numFmtId="2" fontId="6" fillId="0" borderId="14" xfId="0" applyFont="1" applyFill="1" applyBorder="1" applyAlignment="1">
      <alignment/>
    </xf>
    <xf numFmtId="190" fontId="8" fillId="0" borderId="5" xfId="0" applyNumberFormat="1" applyFont="1" applyFill="1" applyBorder="1" applyAlignment="1">
      <alignment/>
    </xf>
    <xf numFmtId="2" fontId="6" fillId="0" borderId="8" xfId="0" applyFont="1" applyFill="1" applyBorder="1" applyAlignment="1" applyProtection="1" quotePrefix="1">
      <alignment horizontal="left"/>
      <protection/>
    </xf>
    <xf numFmtId="3" fontId="6" fillId="0" borderId="11" xfId="0" applyNumberFormat="1" applyFont="1" applyFill="1" applyBorder="1" applyAlignment="1">
      <alignment horizontal="center"/>
    </xf>
    <xf numFmtId="39" fontId="8" fillId="0" borderId="11" xfId="0" applyNumberFormat="1" applyFont="1" applyFill="1" applyBorder="1" applyAlignment="1">
      <alignment/>
    </xf>
    <xf numFmtId="10" fontId="8" fillId="0" borderId="2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2" fontId="8" fillId="0" borderId="0" xfId="0" applyFont="1" applyFill="1" applyBorder="1" applyAlignment="1">
      <alignment horizontal="left"/>
    </xf>
    <xf numFmtId="10" fontId="8" fillId="0" borderId="1" xfId="0" applyNumberFormat="1" applyFont="1" applyFill="1" applyBorder="1" applyAlignment="1">
      <alignment/>
    </xf>
    <xf numFmtId="44" fontId="8" fillId="0" borderId="14" xfId="17" applyFont="1" applyFill="1" applyBorder="1" applyAlignment="1">
      <alignment/>
    </xf>
    <xf numFmtId="10" fontId="8" fillId="0" borderId="14" xfId="21" applyNumberFormat="1" applyFont="1" applyFill="1" applyBorder="1" applyAlignment="1">
      <alignment/>
    </xf>
    <xf numFmtId="39" fontId="8" fillId="0" borderId="14" xfId="0" applyNumberFormat="1" applyFont="1" applyFill="1" applyBorder="1" applyAlignment="1">
      <alignment/>
    </xf>
    <xf numFmtId="10" fontId="8" fillId="0" borderId="5" xfId="0" applyNumberFormat="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73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2" fontId="8" fillId="0" borderId="0" xfId="0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 applyProtection="1">
      <alignment horizontal="right"/>
      <protection/>
    </xf>
    <xf numFmtId="2" fontId="8" fillId="0" borderId="12" xfId="0" applyFont="1" applyFill="1" applyBorder="1" applyAlignment="1" applyProtection="1">
      <alignment horizontal="left" indent="1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8" fillId="0" borderId="0" xfId="21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1" xfId="0" applyNumberFormat="1" applyFont="1" applyFill="1" applyBorder="1" applyAlignment="1" applyProtection="1">
      <alignment/>
      <protection/>
    </xf>
    <xf numFmtId="2" fontId="8" fillId="0" borderId="13" xfId="0" applyFont="1" applyFill="1" applyBorder="1" applyAlignment="1">
      <alignment/>
    </xf>
    <xf numFmtId="188" fontId="8" fillId="0" borderId="14" xfId="0" applyNumberFormat="1" applyFont="1" applyFill="1" applyBorder="1" applyAlignment="1" applyProtection="1">
      <alignment horizontal="right"/>
      <protection/>
    </xf>
    <xf numFmtId="2" fontId="8" fillId="0" borderId="14" xfId="0" applyNumberFormat="1" applyFont="1" applyFill="1" applyBorder="1" applyAlignment="1">
      <alignment/>
    </xf>
    <xf numFmtId="40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>
      <alignment horizontal="left" indent="1"/>
    </xf>
    <xf numFmtId="2" fontId="8" fillId="0" borderId="14" xfId="21" applyNumberFormat="1" applyFont="1" applyFill="1" applyBorder="1" applyAlignment="1" applyProtection="1">
      <alignment/>
      <protection/>
    </xf>
    <xf numFmtId="173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 applyProtection="1">
      <alignment horizontal="left"/>
      <protection/>
    </xf>
    <xf numFmtId="2" fontId="8" fillId="0" borderId="5" xfId="0" applyNumberFormat="1" applyFont="1" applyFill="1" applyBorder="1" applyAlignment="1">
      <alignment/>
    </xf>
    <xf numFmtId="2" fontId="8" fillId="0" borderId="13" xfId="0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left" indent="1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>
      <alignment horizontal="left" indent="1"/>
    </xf>
    <xf numFmtId="2" fontId="8" fillId="0" borderId="0" xfId="0" applyFont="1" applyFill="1" applyBorder="1" applyAlignment="1" applyProtection="1" quotePrefix="1">
      <alignment horizontal="left"/>
      <protection/>
    </xf>
    <xf numFmtId="2" fontId="8" fillId="0" borderId="0" xfId="0" applyFont="1" applyFill="1" applyBorder="1" applyAlignment="1" applyProtection="1" quotePrefix="1">
      <alignment horizontal="righ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right"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5" xfId="0" applyFont="1" applyFill="1" applyBorder="1" applyAlignment="1">
      <alignment horizontal="center" vertical="center"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7" xfId="0" applyFont="1" applyFill="1" applyBorder="1" applyAlignment="1" applyProtection="1">
      <alignment horizontal="center" vertical="center"/>
      <protection/>
    </xf>
    <xf numFmtId="2" fontId="14" fillId="2" borderId="18" xfId="0" applyFont="1" applyFill="1" applyBorder="1" applyAlignment="1" applyProtection="1">
      <alignment horizontal="center" vertical="center"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 horizontal="right"/>
      <protection/>
    </xf>
    <xf numFmtId="3" fontId="13" fillId="0" borderId="11" xfId="0" applyNumberFormat="1" applyFont="1" applyBorder="1" applyAlignment="1" applyProtection="1">
      <alignment horizontal="right"/>
      <protection/>
    </xf>
    <xf numFmtId="7" fontId="13" fillId="0" borderId="11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12" xfId="0" applyFont="1" applyBorder="1" applyAlignment="1">
      <alignment horizontal="left"/>
    </xf>
    <xf numFmtId="3" fontId="13" fillId="0" borderId="12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12" xfId="0" applyFont="1" applyBorder="1" applyAlignment="1" applyProtection="1">
      <alignment horizontal="left"/>
      <protection/>
    </xf>
    <xf numFmtId="3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12" xfId="0" applyFont="1" applyBorder="1" applyAlignment="1" applyProtection="1" quotePrefix="1">
      <alignment horizontal="left"/>
      <protection/>
    </xf>
    <xf numFmtId="2" fontId="12" fillId="3" borderId="19" xfId="0" applyFont="1" applyFill="1" applyBorder="1" applyAlignment="1">
      <alignment/>
    </xf>
    <xf numFmtId="37" fontId="12" fillId="3" borderId="19" xfId="0" applyNumberFormat="1" applyFont="1" applyFill="1" applyBorder="1" applyAlignment="1" applyProtection="1">
      <alignment/>
      <protection/>
    </xf>
    <xf numFmtId="3" fontId="12" fillId="3" borderId="20" xfId="0" applyNumberFormat="1" applyFont="1" applyFill="1" applyBorder="1" applyAlignment="1" applyProtection="1">
      <alignment/>
      <protection/>
    </xf>
    <xf numFmtId="37" fontId="12" fillId="3" borderId="20" xfId="0" applyNumberFormat="1" applyFont="1" applyFill="1" applyBorder="1" applyAlignment="1" applyProtection="1">
      <alignment/>
      <protection/>
    </xf>
    <xf numFmtId="3" fontId="12" fillId="3" borderId="21" xfId="0" applyNumberFormat="1" applyFont="1" applyFill="1" applyBorder="1" applyAlignment="1" applyProtection="1">
      <alignment/>
      <protection/>
    </xf>
    <xf numFmtId="39" fontId="12" fillId="3" borderId="21" xfId="0" applyNumberFormat="1" applyFont="1" applyFill="1" applyBorder="1" applyAlignment="1" applyProtection="1">
      <alignment/>
      <protection/>
    </xf>
    <xf numFmtId="2" fontId="12" fillId="0" borderId="12" xfId="0" applyFont="1" applyFill="1" applyBorder="1" applyAlignment="1" applyProtection="1" quotePrefix="1">
      <alignment horizontal="left"/>
      <protection/>
    </xf>
    <xf numFmtId="10" fontId="13" fillId="0" borderId="12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2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2" fillId="0" borderId="12" xfId="0" applyFont="1" applyFill="1" applyBorder="1" applyAlignment="1">
      <alignment/>
    </xf>
    <xf numFmtId="10" fontId="13" fillId="0" borderId="12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3" fontId="13" fillId="0" borderId="12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2" fontId="12" fillId="0" borderId="13" xfId="0" applyFont="1" applyFill="1" applyBorder="1" applyAlignment="1" applyProtection="1" quotePrefix="1">
      <alignment horizontal="left"/>
      <protection/>
    </xf>
    <xf numFmtId="2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 applyProtection="1">
      <alignment/>
      <protection/>
    </xf>
    <xf numFmtId="2" fontId="13" fillId="0" borderId="14" xfId="0" applyFont="1" applyFill="1" applyBorder="1" applyAlignment="1">
      <alignment/>
    </xf>
    <xf numFmtId="180" fontId="13" fillId="0" borderId="14" xfId="0" applyNumberFormat="1" applyFont="1" applyFill="1" applyBorder="1" applyAlignment="1" applyProtection="1">
      <alignment/>
      <protection/>
    </xf>
    <xf numFmtId="2" fontId="13" fillId="0" borderId="5" xfId="0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2" fillId="0" borderId="12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/>
      <protection/>
    </xf>
    <xf numFmtId="3" fontId="13" fillId="0" borderId="11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12" xfId="0" applyFont="1" applyBorder="1" applyAlignment="1">
      <alignment horizontal="left"/>
    </xf>
    <xf numFmtId="2" fontId="12" fillId="0" borderId="12" xfId="0" applyFont="1" applyBorder="1" applyAlignment="1" applyProtection="1" quotePrefix="1">
      <alignment horizontal="left"/>
      <protection/>
    </xf>
    <xf numFmtId="1" fontId="13" fillId="0" borderId="12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13" fillId="0" borderId="12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3" borderId="19" xfId="0" applyFont="1" applyFill="1" applyBorder="1" applyAlignment="1" applyProtection="1" quotePrefix="1">
      <alignment horizontal="left"/>
      <protection/>
    </xf>
    <xf numFmtId="1" fontId="12" fillId="3" borderId="19" xfId="0" applyNumberFormat="1" applyFont="1" applyFill="1" applyBorder="1" applyAlignment="1">
      <alignment/>
    </xf>
    <xf numFmtId="8" fontId="12" fillId="3" borderId="21" xfId="0" applyNumberFormat="1" applyFont="1" applyFill="1" applyBorder="1" applyAlignment="1" applyProtection="1">
      <alignment/>
      <protection/>
    </xf>
    <xf numFmtId="1" fontId="12" fillId="3" borderId="20" xfId="0" applyNumberFormat="1" applyFont="1" applyFill="1" applyBorder="1" applyAlignment="1">
      <alignment/>
    </xf>
    <xf numFmtId="2" fontId="12" fillId="0" borderId="12" xfId="0" applyFont="1" applyFill="1" applyBorder="1" applyAlignment="1" applyProtection="1">
      <alignment horizontal="left"/>
      <protection/>
    </xf>
    <xf numFmtId="10" fontId="12" fillId="0" borderId="12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3" xfId="0" applyFont="1" applyFill="1" applyBorder="1" applyAlignment="1">
      <alignment horizontal="left"/>
    </xf>
    <xf numFmtId="10" fontId="12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22" xfId="0" applyFont="1" applyFill="1" applyBorder="1" applyAlignment="1" quotePrefix="1">
      <alignment horizontal="left"/>
    </xf>
    <xf numFmtId="3" fontId="12" fillId="3" borderId="22" xfId="0" applyNumberFormat="1" applyFont="1" applyFill="1" applyBorder="1" applyAlignment="1">
      <alignment/>
    </xf>
    <xf numFmtId="180" fontId="12" fillId="3" borderId="22" xfId="0" applyNumberFormat="1" applyFont="1" applyFill="1" applyBorder="1" applyAlignment="1">
      <alignment/>
    </xf>
    <xf numFmtId="2" fontId="12" fillId="0" borderId="0" xfId="0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2" fontId="7" fillId="2" borderId="23" xfId="0" applyFont="1" applyFill="1" applyBorder="1" applyAlignment="1" applyProtection="1">
      <alignment horizontal="center"/>
      <protection/>
    </xf>
    <xf numFmtId="2" fontId="12" fillId="0" borderId="11" xfId="0" applyFont="1" applyFill="1" applyBorder="1" applyAlignment="1" applyProtection="1">
      <alignment horizont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7" fillId="2" borderId="24" xfId="0" applyFont="1" applyFill="1" applyBorder="1" applyAlignment="1" applyProtection="1">
      <alignment horizontal="center"/>
      <protection/>
    </xf>
    <xf numFmtId="7" fontId="12" fillId="3" borderId="20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5" fontId="13" fillId="0" borderId="14" xfId="0" applyNumberFormat="1" applyFont="1" applyFill="1" applyBorder="1" applyAlignment="1" applyProtection="1">
      <alignment/>
      <protection/>
    </xf>
    <xf numFmtId="40" fontId="8" fillId="0" borderId="1" xfId="0" applyNumberFormat="1" applyFont="1" applyFill="1" applyBorder="1" applyAlignment="1" applyProtection="1">
      <alignment horizontal="right"/>
      <protection/>
    </xf>
    <xf numFmtId="190" fontId="15" fillId="0" borderId="1" xfId="0" applyNumberFormat="1" applyFont="1" applyFill="1" applyBorder="1" applyAlignment="1">
      <alignment/>
    </xf>
    <xf numFmtId="2" fontId="8" fillId="0" borderId="3" xfId="0" applyNumberFormat="1" applyFont="1" applyFill="1" applyBorder="1" applyAlignment="1" quotePrefix="1">
      <alignment/>
    </xf>
    <xf numFmtId="2" fontId="8" fillId="0" borderId="1" xfId="0" applyNumberFormat="1" applyFont="1" applyFill="1" applyBorder="1" applyAlignment="1" quotePrefix="1">
      <alignment/>
    </xf>
    <xf numFmtId="2" fontId="6" fillId="0" borderId="2" xfId="0" applyFont="1" applyFill="1" applyBorder="1" applyAlignment="1">
      <alignment horizontal="center"/>
    </xf>
    <xf numFmtId="2" fontId="6" fillId="0" borderId="8" xfId="0" applyFont="1" applyFill="1" applyBorder="1" applyAlignment="1" applyProtection="1">
      <alignment horizontal="center"/>
      <protection/>
    </xf>
    <xf numFmtId="2" fontId="6" fillId="0" borderId="2" xfId="0" applyFont="1" applyFill="1" applyBorder="1" applyAlignment="1" applyProtection="1">
      <alignment horizontal="center"/>
      <protection/>
    </xf>
    <xf numFmtId="2" fontId="6" fillId="0" borderId="12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2" fontId="6" fillId="0" borderId="8" xfId="0" applyFont="1" applyFill="1" applyBorder="1" applyAlignment="1">
      <alignment horizontal="center"/>
    </xf>
    <xf numFmtId="2" fontId="6" fillId="0" borderId="11" xfId="0" applyFont="1" applyFill="1" applyBorder="1" applyAlignment="1">
      <alignment horizontal="center"/>
    </xf>
    <xf numFmtId="8" fontId="8" fillId="0" borderId="14" xfId="0" applyNumberFormat="1" applyFont="1" applyFill="1" applyBorder="1" applyAlignment="1">
      <alignment horizontal="center"/>
    </xf>
    <xf numFmtId="2" fontId="6" fillId="0" borderId="25" xfId="0" applyFont="1" applyFill="1" applyBorder="1" applyAlignment="1" quotePrefix="1">
      <alignment horizontal="center"/>
    </xf>
    <xf numFmtId="2" fontId="6" fillId="0" borderId="26" xfId="0" applyFont="1" applyFill="1" applyBorder="1" applyAlignment="1" quotePrefix="1">
      <alignment horizontal="center"/>
    </xf>
    <xf numFmtId="2" fontId="6" fillId="0" borderId="27" xfId="0" applyFont="1" applyFill="1" applyBorder="1" applyAlignment="1" quotePrefix="1">
      <alignment horizontal="center"/>
    </xf>
    <xf numFmtId="2" fontId="7" fillId="2" borderId="8" xfId="0" applyFont="1" applyFill="1" applyBorder="1" applyAlignment="1">
      <alignment horizontal="center"/>
    </xf>
    <xf numFmtId="2" fontId="7" fillId="2" borderId="10" xfId="0" applyFont="1" applyFill="1" applyBorder="1" applyAlignment="1">
      <alignment horizontal="center"/>
    </xf>
    <xf numFmtId="2" fontId="7" fillId="2" borderId="11" xfId="0" applyFont="1" applyFill="1" applyBorder="1" applyAlignment="1">
      <alignment horizontal="center"/>
    </xf>
    <xf numFmtId="2" fontId="7" fillId="2" borderId="2" xfId="0" applyFont="1" applyFill="1" applyBorder="1" applyAlignment="1">
      <alignment horizontal="center"/>
    </xf>
    <xf numFmtId="2" fontId="6" fillId="0" borderId="12" xfId="0" applyFont="1" applyFill="1" applyBorder="1" applyAlignment="1" applyProtection="1">
      <alignment horizontal="center" vertical="center"/>
      <protection/>
    </xf>
    <xf numFmtId="2" fontId="6" fillId="0" borderId="13" xfId="0" applyFont="1" applyFill="1" applyBorder="1" applyAlignment="1" applyProtection="1">
      <alignment horizontal="center" vertical="center"/>
      <protection/>
    </xf>
    <xf numFmtId="2" fontId="6" fillId="0" borderId="4" xfId="0" applyFont="1" applyFill="1" applyBorder="1" applyAlignment="1" applyProtection="1" quotePrefix="1">
      <alignment horizontal="center" vertical="center"/>
      <protection/>
    </xf>
    <xf numFmtId="2" fontId="6" fillId="0" borderId="7" xfId="0" applyFont="1" applyFill="1" applyBorder="1" applyAlignment="1" applyProtection="1" quotePrefix="1">
      <alignment horizontal="center" vertical="center"/>
      <protection/>
    </xf>
    <xf numFmtId="2" fontId="6" fillId="0" borderId="28" xfId="0" applyFont="1" applyFill="1" applyBorder="1" applyAlignment="1" applyProtection="1">
      <alignment horizontal="center" vertical="center"/>
      <protection/>
    </xf>
    <xf numFmtId="2" fontId="6" fillId="0" borderId="29" xfId="0" applyFont="1" applyFill="1" applyBorder="1" applyAlignment="1" applyProtection="1">
      <alignment horizontal="center" vertical="center"/>
      <protection/>
    </xf>
    <xf numFmtId="2" fontId="6" fillId="0" borderId="28" xfId="0" applyFont="1" applyFill="1" applyBorder="1" applyAlignment="1" applyProtection="1" quotePrefix="1">
      <alignment horizontal="center" vertical="center"/>
      <protection/>
    </xf>
    <xf numFmtId="2" fontId="6" fillId="0" borderId="29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7" fillId="2" borderId="0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6" fillId="0" borderId="8" xfId="0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 quotePrefix="1">
      <alignment horizontal="center"/>
      <protection/>
    </xf>
    <xf numFmtId="1" fontId="6" fillId="0" borderId="27" xfId="0" applyNumberFormat="1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>
      <alignment horizontal="center"/>
    </xf>
    <xf numFmtId="2" fontId="6" fillId="0" borderId="14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8" fillId="0" borderId="0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/>
      <protection/>
    </xf>
    <xf numFmtId="2" fontId="9" fillId="0" borderId="8" xfId="0" applyFont="1" applyFill="1" applyBorder="1" applyAlignment="1">
      <alignment horizontal="center"/>
    </xf>
    <xf numFmtId="2" fontId="0" fillId="0" borderId="11" xfId="0" applyBorder="1" applyAlignment="1">
      <alignment/>
    </xf>
    <xf numFmtId="2" fontId="0" fillId="0" borderId="2" xfId="0" applyBorder="1" applyAlignment="1">
      <alignment/>
    </xf>
    <xf numFmtId="2" fontId="9" fillId="0" borderId="12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1" xfId="0" applyBorder="1" applyAlignment="1">
      <alignment/>
    </xf>
    <xf numFmtId="2" fontId="9" fillId="0" borderId="30" xfId="0" applyFont="1" applyFill="1" applyBorder="1" applyAlignment="1">
      <alignment horizontal="center"/>
    </xf>
    <xf numFmtId="2" fontId="0" fillId="0" borderId="23" xfId="0" applyBorder="1" applyAlignment="1">
      <alignment/>
    </xf>
    <xf numFmtId="2" fontId="0" fillId="0" borderId="24" xfId="0" applyBorder="1" applyAlignment="1">
      <alignment/>
    </xf>
    <xf numFmtId="2" fontId="7" fillId="2" borderId="12" xfId="0" applyFont="1" applyFill="1" applyBorder="1" applyAlignment="1" applyProtection="1">
      <alignment horizontal="center" vertical="center"/>
      <protection/>
    </xf>
    <xf numFmtId="2" fontId="7" fillId="2" borderId="30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 vertical="center"/>
      <protection/>
    </xf>
    <xf numFmtId="2" fontId="7" fillId="2" borderId="23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/>
      <protection/>
    </xf>
    <xf numFmtId="2" fontId="7" fillId="2" borderId="31" xfId="0" applyFont="1" applyFill="1" applyBorder="1" applyAlignment="1" applyProtection="1">
      <alignment horizontal="center" vertical="center"/>
      <protection/>
    </xf>
    <xf numFmtId="2" fontId="7" fillId="2" borderId="32" xfId="0" applyFont="1" applyFill="1" applyBorder="1" applyAlignment="1" applyProtection="1">
      <alignment horizontal="center" vertic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14" fillId="2" borderId="12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  <xf numFmtId="2" fontId="12" fillId="0" borderId="11" xfId="0" applyFont="1" applyBorder="1" applyAlignment="1" applyProtection="1">
      <alignment horizontal="center"/>
      <protection/>
    </xf>
    <xf numFmtId="2" fontId="12" fillId="0" borderId="33" xfId="0" applyFont="1" applyBorder="1" applyAlignment="1" applyProtection="1">
      <alignment horizontal="center"/>
      <protection/>
    </xf>
    <xf numFmtId="2" fontId="12" fillId="0" borderId="34" xfId="0" applyFont="1" applyBorder="1" applyAlignment="1" applyProtection="1">
      <alignment horizontal="center"/>
      <protection/>
    </xf>
    <xf numFmtId="2" fontId="12" fillId="0" borderId="35" xfId="0" applyFont="1" applyBorder="1" applyAlignment="1" applyProtection="1">
      <alignment horizontal="center"/>
      <protection/>
    </xf>
    <xf numFmtId="2" fontId="12" fillId="0" borderId="8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4" fillId="2" borderId="36" xfId="0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 quotePrefix="1">
      <alignment horizontal="center" vertical="center"/>
      <protection/>
    </xf>
    <xf numFmtId="2" fontId="14" fillId="2" borderId="38" xfId="0" applyFont="1" applyFill="1" applyBorder="1" applyAlignment="1" applyProtection="1">
      <alignment horizontal="center" vertical="center"/>
      <protection/>
    </xf>
    <xf numFmtId="2" fontId="14" fillId="2" borderId="38" xfId="0" applyFont="1" applyFill="1" applyBorder="1" applyAlignment="1" applyProtection="1" quotePrefix="1">
      <alignment horizontal="center" vertical="center"/>
      <protection/>
    </xf>
    <xf numFmtId="3" fontId="14" fillId="2" borderId="38" xfId="0" applyNumberFormat="1" applyFont="1" applyFill="1" applyBorder="1" applyAlignment="1" applyProtection="1">
      <alignment horizontal="center" vertical="center"/>
      <protection/>
    </xf>
    <xf numFmtId="3" fontId="14" fillId="2" borderId="38" xfId="0" applyNumberFormat="1" applyFont="1" applyFill="1" applyBorder="1" applyAlignment="1" applyProtection="1" quotePrefix="1">
      <alignment horizontal="center" vertical="center"/>
      <protection/>
    </xf>
    <xf numFmtId="2" fontId="14" fillId="2" borderId="39" xfId="0" applyFont="1" applyFill="1" applyBorder="1" applyAlignment="1" applyProtection="1">
      <alignment horizontal="center" vertical="center"/>
      <protection/>
    </xf>
    <xf numFmtId="2" fontId="14" fillId="2" borderId="39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105" zoomScaleNormal="105" workbookViewId="0" topLeftCell="A1">
      <selection activeCell="L50" sqref="L50"/>
    </sheetView>
  </sheetViews>
  <sheetFormatPr defaultColWidth="9.140625" defaultRowHeight="12.75"/>
  <cols>
    <col min="1" max="1" width="41.140625" style="2" bestFit="1" customWidth="1"/>
    <col min="2" max="2" width="2.00390625" style="2" bestFit="1" customWidth="1"/>
    <col min="3" max="3" width="9.7109375" style="2" bestFit="1" customWidth="1"/>
    <col min="4" max="4" width="9.8515625" style="2" bestFit="1" customWidth="1"/>
    <col min="5" max="5" width="9.7109375" style="2" bestFit="1" customWidth="1"/>
    <col min="6" max="6" width="9.57421875" style="2" bestFit="1" customWidth="1"/>
    <col min="7" max="7" width="10.57421875" style="2" bestFit="1" customWidth="1"/>
    <col min="8" max="8" width="8.57421875" style="2" bestFit="1" customWidth="1"/>
    <col min="9" max="9" width="7.140625" style="2" bestFit="1" customWidth="1"/>
    <col min="10" max="10" width="8.8515625" style="2" bestFit="1" customWidth="1"/>
    <col min="11" max="11" width="8.00390625" style="2" customWidth="1"/>
    <col min="12" max="12" width="8.8515625" style="2" bestFit="1" customWidth="1"/>
    <col min="13" max="16384" width="3.7109375" style="2" customWidth="1"/>
  </cols>
  <sheetData>
    <row r="1" spans="1:12" ht="12.75">
      <c r="A1" s="237" t="s">
        <v>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2"/>
    </row>
    <row r="2" spans="1:12" ht="13.5" thickBot="1">
      <c r="A2" s="258" t="s">
        <v>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ht="13.5" thickBot="1">
      <c r="A3" s="261"/>
      <c r="B3" s="5"/>
      <c r="C3" s="262"/>
      <c r="D3" s="263" t="s">
        <v>3</v>
      </c>
      <c r="E3" s="263"/>
      <c r="F3" s="264"/>
      <c r="G3" s="240"/>
      <c r="H3" s="241" t="s">
        <v>107</v>
      </c>
      <c r="I3" s="241"/>
      <c r="J3" s="241"/>
      <c r="K3" s="241"/>
      <c r="L3" s="242"/>
    </row>
    <row r="4" spans="1:12" ht="12.75">
      <c r="A4" s="247"/>
      <c r="B4" s="6"/>
      <c r="C4" s="7" t="s">
        <v>4</v>
      </c>
      <c r="D4" s="8" t="s">
        <v>103</v>
      </c>
      <c r="E4" s="8" t="s">
        <v>4</v>
      </c>
      <c r="F4" s="4" t="s">
        <v>4</v>
      </c>
      <c r="G4" s="243" t="s">
        <v>108</v>
      </c>
      <c r="H4" s="244" t="s">
        <v>74</v>
      </c>
      <c r="I4" s="245" t="s">
        <v>74</v>
      </c>
      <c r="J4" s="244"/>
      <c r="K4" s="245" t="s">
        <v>11</v>
      </c>
      <c r="L4" s="246" t="s">
        <v>11</v>
      </c>
    </row>
    <row r="5" spans="1:12" ht="12.75">
      <c r="A5" s="247"/>
      <c r="B5" s="6"/>
      <c r="C5" s="9" t="s">
        <v>5</v>
      </c>
      <c r="D5" s="10" t="s">
        <v>5</v>
      </c>
      <c r="E5" s="10" t="s">
        <v>5</v>
      </c>
      <c r="F5" s="11" t="s">
        <v>5</v>
      </c>
      <c r="G5" s="247" t="s">
        <v>6</v>
      </c>
      <c r="H5" s="249" t="s">
        <v>7</v>
      </c>
      <c r="I5" s="251" t="s">
        <v>6</v>
      </c>
      <c r="J5" s="249" t="s">
        <v>7</v>
      </c>
      <c r="K5" s="253" t="s">
        <v>6</v>
      </c>
      <c r="L5" s="265" t="s">
        <v>7</v>
      </c>
    </row>
    <row r="6" spans="1:12" ht="12.75">
      <c r="A6" s="247" t="s">
        <v>106</v>
      </c>
      <c r="B6" s="6"/>
      <c r="C6" s="12">
        <v>38107</v>
      </c>
      <c r="D6" s="13">
        <v>38352</v>
      </c>
      <c r="E6" s="14">
        <v>38442</v>
      </c>
      <c r="F6" s="14">
        <v>38471</v>
      </c>
      <c r="G6" s="247"/>
      <c r="H6" s="249"/>
      <c r="I6" s="251"/>
      <c r="J6" s="249"/>
      <c r="K6" s="253"/>
      <c r="L6" s="265"/>
    </row>
    <row r="7" spans="1:12" ht="12.75">
      <c r="A7" s="247"/>
      <c r="B7" s="6"/>
      <c r="C7" s="15" t="s">
        <v>6</v>
      </c>
      <c r="D7" s="16" t="s">
        <v>6</v>
      </c>
      <c r="E7" s="16" t="s">
        <v>6</v>
      </c>
      <c r="F7" s="17" t="s">
        <v>6</v>
      </c>
      <c r="G7" s="247"/>
      <c r="H7" s="249"/>
      <c r="I7" s="251"/>
      <c r="J7" s="249"/>
      <c r="K7" s="253"/>
      <c r="L7" s="265"/>
    </row>
    <row r="8" spans="1:12" ht="13.5" thickBot="1">
      <c r="A8" s="248"/>
      <c r="B8" s="18"/>
      <c r="C8" s="19" t="s">
        <v>11</v>
      </c>
      <c r="D8" s="20" t="s">
        <v>74</v>
      </c>
      <c r="E8" s="20" t="s">
        <v>82</v>
      </c>
      <c r="F8" s="21" t="s">
        <v>75</v>
      </c>
      <c r="G8" s="248"/>
      <c r="H8" s="250"/>
      <c r="I8" s="252"/>
      <c r="J8" s="250" t="s">
        <v>0</v>
      </c>
      <c r="K8" s="254"/>
      <c r="L8" s="266"/>
    </row>
    <row r="9" spans="1:12" ht="12.75">
      <c r="A9" s="22" t="s">
        <v>65</v>
      </c>
      <c r="B9" s="23" t="s">
        <v>50</v>
      </c>
      <c r="C9" s="24">
        <v>30.76</v>
      </c>
      <c r="D9" s="25">
        <v>27.15</v>
      </c>
      <c r="E9" s="25">
        <v>29.5</v>
      </c>
      <c r="F9" s="25">
        <v>28.5</v>
      </c>
      <c r="G9" s="26">
        <f aca="true" t="shared" si="0" ref="G9:G47">F9-E9</f>
        <v>-1</v>
      </c>
      <c r="H9" s="27">
        <f aca="true" t="shared" si="1" ref="H9:H47">(G9/E9)</f>
        <v>-0.03389830508474576</v>
      </c>
      <c r="I9" s="28">
        <f aca="true" t="shared" si="2" ref="I9:I47">F9-D9</f>
        <v>1.3500000000000014</v>
      </c>
      <c r="J9" s="27">
        <f aca="true" t="shared" si="3" ref="J9:J47">(I9/D9)</f>
        <v>0.0497237569060774</v>
      </c>
      <c r="K9" s="29">
        <f aca="true" t="shared" si="4" ref="K9:K44">F9-C9</f>
        <v>-2.2600000000000016</v>
      </c>
      <c r="L9" s="30">
        <f aca="true" t="shared" si="5" ref="L9:L47">(K9/C9)</f>
        <v>-0.07347204161248379</v>
      </c>
    </row>
    <row r="10" spans="1:12" ht="12.75">
      <c r="A10" s="31" t="s">
        <v>64</v>
      </c>
      <c r="B10" s="32"/>
      <c r="C10" s="33">
        <v>8</v>
      </c>
      <c r="D10" s="34">
        <v>5.67</v>
      </c>
      <c r="E10" s="34">
        <v>5.55</v>
      </c>
      <c r="F10" s="34">
        <v>5.1</v>
      </c>
      <c r="G10" s="35">
        <f t="shared" si="0"/>
        <v>-0.4500000000000002</v>
      </c>
      <c r="H10" s="36">
        <f t="shared" si="1"/>
        <v>-0.08108108108108111</v>
      </c>
      <c r="I10" s="37">
        <f t="shared" si="2"/>
        <v>-0.5700000000000003</v>
      </c>
      <c r="J10" s="36">
        <f t="shared" si="3"/>
        <v>-0.10052910052910058</v>
      </c>
      <c r="K10" s="38">
        <f t="shared" si="4"/>
        <v>-2.9000000000000004</v>
      </c>
      <c r="L10" s="39">
        <f t="shared" si="5"/>
        <v>-0.36250000000000004</v>
      </c>
    </row>
    <row r="11" spans="1:12" ht="12.75">
      <c r="A11" s="31" t="s">
        <v>66</v>
      </c>
      <c r="B11" s="32"/>
      <c r="C11" s="33">
        <v>0.9</v>
      </c>
      <c r="D11" s="34">
        <v>1.64</v>
      </c>
      <c r="E11" s="34">
        <v>1.55</v>
      </c>
      <c r="F11" s="34">
        <v>1.55</v>
      </c>
      <c r="G11" s="35">
        <f t="shared" si="0"/>
        <v>0</v>
      </c>
      <c r="H11" s="36">
        <f t="shared" si="1"/>
        <v>0</v>
      </c>
      <c r="I11" s="37">
        <f t="shared" si="2"/>
        <v>-0.08999999999999986</v>
      </c>
      <c r="J11" s="36">
        <f t="shared" si="3"/>
        <v>-0.05487804878048772</v>
      </c>
      <c r="K11" s="38">
        <f t="shared" si="4"/>
        <v>0.65</v>
      </c>
      <c r="L11" s="39">
        <f t="shared" si="5"/>
        <v>0.7222222222222222</v>
      </c>
    </row>
    <row r="12" spans="1:12" ht="12.75">
      <c r="A12" s="31" t="s">
        <v>102</v>
      </c>
      <c r="B12" s="32"/>
      <c r="C12" s="33">
        <v>18</v>
      </c>
      <c r="D12" s="34">
        <v>32</v>
      </c>
      <c r="E12" s="34">
        <v>27.1</v>
      </c>
      <c r="F12" s="34">
        <v>28.97</v>
      </c>
      <c r="G12" s="35">
        <f t="shared" si="0"/>
        <v>1.8699999999999974</v>
      </c>
      <c r="H12" s="36">
        <f t="shared" si="1"/>
        <v>0.06900369003690027</v>
      </c>
      <c r="I12" s="37">
        <f t="shared" si="2"/>
        <v>-3.030000000000001</v>
      </c>
      <c r="J12" s="36">
        <f t="shared" si="3"/>
        <v>-0.09468750000000004</v>
      </c>
      <c r="K12" s="38">
        <f t="shared" si="4"/>
        <v>10.969999999999999</v>
      </c>
      <c r="L12" s="39">
        <f t="shared" si="5"/>
        <v>0.6094444444444443</v>
      </c>
    </row>
    <row r="13" spans="1:12" ht="12.75">
      <c r="A13" s="31" t="s">
        <v>51</v>
      </c>
      <c r="B13" s="32"/>
      <c r="C13" s="33">
        <v>11.5</v>
      </c>
      <c r="D13" s="34">
        <v>12.9</v>
      </c>
      <c r="E13" s="34">
        <v>14.6</v>
      </c>
      <c r="F13" s="34">
        <v>17</v>
      </c>
      <c r="G13" s="35">
        <f t="shared" si="0"/>
        <v>2.4000000000000004</v>
      </c>
      <c r="H13" s="36">
        <f t="shared" si="1"/>
        <v>0.16438356164383564</v>
      </c>
      <c r="I13" s="37">
        <f t="shared" si="2"/>
        <v>4.1</v>
      </c>
      <c r="J13" s="36">
        <f t="shared" si="3"/>
        <v>0.31782945736434104</v>
      </c>
      <c r="K13" s="38">
        <f t="shared" si="4"/>
        <v>5.5</v>
      </c>
      <c r="L13" s="39">
        <f t="shared" si="5"/>
        <v>0.4782608695652174</v>
      </c>
    </row>
    <row r="14" spans="1:12" ht="12.75">
      <c r="A14" s="31" t="s">
        <v>48</v>
      </c>
      <c r="B14" s="32" t="s">
        <v>0</v>
      </c>
      <c r="C14" s="33">
        <v>53.95</v>
      </c>
      <c r="D14" s="34">
        <v>32</v>
      </c>
      <c r="E14" s="34">
        <v>32</v>
      </c>
      <c r="F14" s="34">
        <v>36.06</v>
      </c>
      <c r="G14" s="35">
        <f t="shared" si="0"/>
        <v>4.060000000000002</v>
      </c>
      <c r="H14" s="36">
        <f t="shared" si="1"/>
        <v>0.12687500000000007</v>
      </c>
      <c r="I14" s="37">
        <f t="shared" si="2"/>
        <v>4.060000000000002</v>
      </c>
      <c r="J14" s="36">
        <f t="shared" si="3"/>
        <v>0.12687500000000007</v>
      </c>
      <c r="K14" s="38">
        <f t="shared" si="4"/>
        <v>-17.89</v>
      </c>
      <c r="L14" s="39">
        <f t="shared" si="5"/>
        <v>-0.3316033364226135</v>
      </c>
    </row>
    <row r="15" spans="1:12" ht="12.75">
      <c r="A15" s="31" t="s">
        <v>56</v>
      </c>
      <c r="B15" s="32" t="s">
        <v>0</v>
      </c>
      <c r="C15" s="33">
        <v>0.11</v>
      </c>
      <c r="D15" s="34">
        <v>0.08</v>
      </c>
      <c r="E15" s="34">
        <v>0.09</v>
      </c>
      <c r="F15" s="34">
        <v>0.11</v>
      </c>
      <c r="G15" s="35">
        <f t="shared" si="0"/>
        <v>0.020000000000000004</v>
      </c>
      <c r="H15" s="36">
        <f t="shared" si="1"/>
        <v>0.22222222222222227</v>
      </c>
      <c r="I15" s="37">
        <f t="shared" si="2"/>
        <v>0.03</v>
      </c>
      <c r="J15" s="36">
        <f t="shared" si="3"/>
        <v>0.375</v>
      </c>
      <c r="K15" s="38">
        <f t="shared" si="4"/>
        <v>0</v>
      </c>
      <c r="L15" s="39">
        <f t="shared" si="5"/>
        <v>0</v>
      </c>
    </row>
    <row r="16" spans="1:12" ht="12.75">
      <c r="A16" s="31" t="s">
        <v>63</v>
      </c>
      <c r="B16" s="32"/>
      <c r="C16" s="33">
        <v>3.86</v>
      </c>
      <c r="D16" s="34">
        <v>2.5</v>
      </c>
      <c r="E16" s="34">
        <v>2.87</v>
      </c>
      <c r="F16" s="34">
        <v>2.87</v>
      </c>
      <c r="G16" s="35">
        <f t="shared" si="0"/>
        <v>0</v>
      </c>
      <c r="H16" s="36">
        <f t="shared" si="1"/>
        <v>0</v>
      </c>
      <c r="I16" s="37">
        <f t="shared" si="2"/>
        <v>0.3700000000000001</v>
      </c>
      <c r="J16" s="36">
        <f t="shared" si="3"/>
        <v>0.14800000000000005</v>
      </c>
      <c r="K16" s="38">
        <f t="shared" si="4"/>
        <v>-0.9899999999999998</v>
      </c>
      <c r="L16" s="39">
        <f t="shared" si="5"/>
        <v>-0.2564766839378238</v>
      </c>
    </row>
    <row r="17" spans="1:12" ht="12.75">
      <c r="A17" s="31" t="s">
        <v>40</v>
      </c>
      <c r="B17" s="32"/>
      <c r="C17" s="33">
        <v>6.2</v>
      </c>
      <c r="D17" s="34">
        <v>3.9</v>
      </c>
      <c r="E17" s="34">
        <v>4.15</v>
      </c>
      <c r="F17" s="34">
        <v>4.26</v>
      </c>
      <c r="G17" s="35">
        <f t="shared" si="0"/>
        <v>0.10999999999999943</v>
      </c>
      <c r="H17" s="36">
        <f t="shared" si="1"/>
        <v>0.026506024096385403</v>
      </c>
      <c r="I17" s="37">
        <f t="shared" si="2"/>
        <v>0.3599999999999999</v>
      </c>
      <c r="J17" s="36">
        <f t="shared" si="3"/>
        <v>0.09230769230769227</v>
      </c>
      <c r="K17" s="38">
        <f t="shared" si="4"/>
        <v>-1.9400000000000004</v>
      </c>
      <c r="L17" s="39">
        <f t="shared" si="5"/>
        <v>-0.3129032258064517</v>
      </c>
    </row>
    <row r="18" spans="1:12" ht="12.75">
      <c r="A18" s="31" t="s">
        <v>62</v>
      </c>
      <c r="B18" s="32"/>
      <c r="C18" s="33">
        <v>20.9</v>
      </c>
      <c r="D18" s="34">
        <v>21.5</v>
      </c>
      <c r="E18" s="34">
        <v>22.5</v>
      </c>
      <c r="F18" s="34">
        <v>27.49</v>
      </c>
      <c r="G18" s="35">
        <f t="shared" si="0"/>
        <v>4.989999999999998</v>
      </c>
      <c r="H18" s="36">
        <f t="shared" si="1"/>
        <v>0.2217777777777777</v>
      </c>
      <c r="I18" s="37">
        <f t="shared" si="2"/>
        <v>5.989999999999998</v>
      </c>
      <c r="J18" s="36">
        <f t="shared" si="3"/>
        <v>0.27860465116279065</v>
      </c>
      <c r="K18" s="38">
        <f t="shared" si="4"/>
        <v>6.59</v>
      </c>
      <c r="L18" s="39">
        <f t="shared" si="5"/>
        <v>0.315311004784689</v>
      </c>
    </row>
    <row r="19" spans="1:12" ht="12.75">
      <c r="A19" s="31" t="s">
        <v>42</v>
      </c>
      <c r="B19" s="32"/>
      <c r="C19" s="33">
        <v>7.4</v>
      </c>
      <c r="D19" s="34">
        <v>8</v>
      </c>
      <c r="E19" s="34">
        <v>8.2</v>
      </c>
      <c r="F19" s="34">
        <v>8.5</v>
      </c>
      <c r="G19" s="35">
        <f t="shared" si="0"/>
        <v>0.3000000000000007</v>
      </c>
      <c r="H19" s="36">
        <f t="shared" si="1"/>
        <v>0.036585365853658625</v>
      </c>
      <c r="I19" s="37">
        <f t="shared" si="2"/>
        <v>0.5</v>
      </c>
      <c r="J19" s="36">
        <f t="shared" si="3"/>
        <v>0.0625</v>
      </c>
      <c r="K19" s="38">
        <f t="shared" si="4"/>
        <v>1.0999999999999996</v>
      </c>
      <c r="L19" s="39">
        <f t="shared" si="5"/>
        <v>0.1486486486486486</v>
      </c>
    </row>
    <row r="20" spans="1:12" ht="12.75">
      <c r="A20" s="31" t="s">
        <v>52</v>
      </c>
      <c r="B20" s="32"/>
      <c r="C20" s="33">
        <v>37</v>
      </c>
      <c r="D20" s="34">
        <v>16.6</v>
      </c>
      <c r="E20" s="34">
        <v>14.5</v>
      </c>
      <c r="F20" s="34">
        <v>14.5</v>
      </c>
      <c r="G20" s="35">
        <f t="shared" si="0"/>
        <v>0</v>
      </c>
      <c r="H20" s="36">
        <f t="shared" si="1"/>
        <v>0</v>
      </c>
      <c r="I20" s="37">
        <f t="shared" si="2"/>
        <v>-2.1000000000000014</v>
      </c>
      <c r="J20" s="36">
        <f t="shared" si="3"/>
        <v>-0.12650602409638562</v>
      </c>
      <c r="K20" s="38">
        <f t="shared" si="4"/>
        <v>-22.5</v>
      </c>
      <c r="L20" s="39">
        <f t="shared" si="5"/>
        <v>-0.6081081081081081</v>
      </c>
    </row>
    <row r="21" spans="1:12" ht="12.75">
      <c r="A21" s="31" t="s">
        <v>95</v>
      </c>
      <c r="B21" s="40"/>
      <c r="C21" s="33">
        <v>84.5</v>
      </c>
      <c r="D21" s="34">
        <v>130</v>
      </c>
      <c r="E21" s="34">
        <v>122.76</v>
      </c>
      <c r="F21" s="34">
        <v>118</v>
      </c>
      <c r="G21" s="35">
        <f>F21-E21</f>
        <v>-4.760000000000005</v>
      </c>
      <c r="H21" s="36">
        <f t="shared" si="1"/>
        <v>-0.03877484522645817</v>
      </c>
      <c r="I21" s="37">
        <f>F21-D21</f>
        <v>-12</v>
      </c>
      <c r="J21" s="36">
        <f t="shared" si="3"/>
        <v>-0.09230769230769231</v>
      </c>
      <c r="K21" s="38">
        <f>F21-C21</f>
        <v>33.5</v>
      </c>
      <c r="L21" s="39">
        <f t="shared" si="5"/>
        <v>0.39644970414201186</v>
      </c>
    </row>
    <row r="22" spans="1:12" ht="12.75">
      <c r="A22" s="31" t="s">
        <v>94</v>
      </c>
      <c r="B22" s="32"/>
      <c r="C22" s="33">
        <v>30</v>
      </c>
      <c r="D22" s="34">
        <v>22</v>
      </c>
      <c r="E22" s="34">
        <v>14.5</v>
      </c>
      <c r="F22" s="34">
        <v>15.9</v>
      </c>
      <c r="G22" s="35">
        <f>F22-E22</f>
        <v>1.4000000000000004</v>
      </c>
      <c r="H22" s="36">
        <f t="shared" si="1"/>
        <v>0.09655172413793106</v>
      </c>
      <c r="I22" s="37">
        <f>F22-D22</f>
        <v>-6.1</v>
      </c>
      <c r="J22" s="36">
        <f t="shared" si="3"/>
        <v>-0.2772727272727273</v>
      </c>
      <c r="K22" s="38">
        <f>F22-C22</f>
        <v>-14.1</v>
      </c>
      <c r="L22" s="39">
        <f t="shared" si="5"/>
        <v>-0.47</v>
      </c>
    </row>
    <row r="23" spans="1:12" ht="12.75">
      <c r="A23" s="31" t="s">
        <v>49</v>
      </c>
      <c r="B23" s="32"/>
      <c r="C23" s="33">
        <v>30</v>
      </c>
      <c r="D23" s="34">
        <v>45.5</v>
      </c>
      <c r="E23" s="34">
        <v>52.5</v>
      </c>
      <c r="F23" s="34">
        <v>60</v>
      </c>
      <c r="G23" s="35">
        <f t="shared" si="0"/>
        <v>7.5</v>
      </c>
      <c r="H23" s="36">
        <f t="shared" si="1"/>
        <v>0.14285714285714285</v>
      </c>
      <c r="I23" s="37">
        <f t="shared" si="2"/>
        <v>14.5</v>
      </c>
      <c r="J23" s="36">
        <f t="shared" si="3"/>
        <v>0.31868131868131866</v>
      </c>
      <c r="K23" s="38">
        <f t="shared" si="4"/>
        <v>30</v>
      </c>
      <c r="L23" s="39">
        <f t="shared" si="5"/>
        <v>1</v>
      </c>
    </row>
    <row r="24" spans="1:12" ht="12.75">
      <c r="A24" s="31" t="s">
        <v>43</v>
      </c>
      <c r="B24" s="32"/>
      <c r="C24" s="33">
        <v>2.65</v>
      </c>
      <c r="D24" s="34">
        <v>2.61</v>
      </c>
      <c r="E24" s="34">
        <v>2.72</v>
      </c>
      <c r="F24" s="34">
        <v>3.8</v>
      </c>
      <c r="G24" s="35">
        <f t="shared" si="0"/>
        <v>1.0799999999999996</v>
      </c>
      <c r="H24" s="36">
        <f t="shared" si="1"/>
        <v>0.3970588235294116</v>
      </c>
      <c r="I24" s="37">
        <f t="shared" si="2"/>
        <v>1.19</v>
      </c>
      <c r="J24" s="36">
        <f t="shared" si="3"/>
        <v>0.4559386973180077</v>
      </c>
      <c r="K24" s="38">
        <f t="shared" si="4"/>
        <v>1.15</v>
      </c>
      <c r="L24" s="39">
        <f t="shared" si="5"/>
        <v>0.43396226415094336</v>
      </c>
    </row>
    <row r="25" spans="1:12" ht="12.75">
      <c r="A25" s="31" t="s">
        <v>57</v>
      </c>
      <c r="B25" s="32"/>
      <c r="C25" s="33">
        <v>12.3</v>
      </c>
      <c r="D25" s="34">
        <v>11</v>
      </c>
      <c r="E25" s="34">
        <v>9.8</v>
      </c>
      <c r="F25" s="34">
        <v>11</v>
      </c>
      <c r="G25" s="35">
        <f t="shared" si="0"/>
        <v>1.1999999999999993</v>
      </c>
      <c r="H25" s="36">
        <f t="shared" si="1"/>
        <v>0.12244897959183665</v>
      </c>
      <c r="I25" s="37">
        <f t="shared" si="2"/>
        <v>0</v>
      </c>
      <c r="J25" s="36">
        <f t="shared" si="3"/>
        <v>0</v>
      </c>
      <c r="K25" s="38">
        <f t="shared" si="4"/>
        <v>-1.3000000000000007</v>
      </c>
      <c r="L25" s="39">
        <f t="shared" si="5"/>
        <v>-0.10569105691056915</v>
      </c>
    </row>
    <row r="26" spans="1:12" ht="12.75">
      <c r="A26" s="31" t="s">
        <v>46</v>
      </c>
      <c r="B26" s="32"/>
      <c r="C26" s="33">
        <v>98</v>
      </c>
      <c r="D26" s="34">
        <v>118</v>
      </c>
      <c r="E26" s="34">
        <v>117.99</v>
      </c>
      <c r="F26" s="34">
        <v>115.05</v>
      </c>
      <c r="G26" s="35">
        <f t="shared" si="0"/>
        <v>-2.9399999999999977</v>
      </c>
      <c r="H26" s="36">
        <f t="shared" si="1"/>
        <v>-0.02491736587846426</v>
      </c>
      <c r="I26" s="37">
        <f t="shared" si="2"/>
        <v>-2.950000000000003</v>
      </c>
      <c r="J26" s="36">
        <f t="shared" si="3"/>
        <v>-0.025000000000000026</v>
      </c>
      <c r="K26" s="38">
        <f t="shared" si="4"/>
        <v>17.049999999999997</v>
      </c>
      <c r="L26" s="39">
        <f t="shared" si="5"/>
        <v>0.17397959183673467</v>
      </c>
    </row>
    <row r="27" spans="1:12" ht="12.75">
      <c r="A27" s="31" t="s">
        <v>81</v>
      </c>
      <c r="B27" s="32"/>
      <c r="C27" s="33">
        <v>430</v>
      </c>
      <c r="D27" s="34">
        <v>400</v>
      </c>
      <c r="E27" s="34">
        <v>410</v>
      </c>
      <c r="F27" s="34">
        <v>430</v>
      </c>
      <c r="G27" s="35">
        <f t="shared" si="0"/>
        <v>20</v>
      </c>
      <c r="H27" s="36">
        <f t="shared" si="1"/>
        <v>0.04878048780487805</v>
      </c>
      <c r="I27" s="37">
        <f t="shared" si="2"/>
        <v>30</v>
      </c>
      <c r="J27" s="36">
        <f t="shared" si="3"/>
        <v>0.075</v>
      </c>
      <c r="K27" s="38">
        <f t="shared" si="4"/>
        <v>0</v>
      </c>
      <c r="L27" s="39">
        <f t="shared" si="5"/>
        <v>0</v>
      </c>
    </row>
    <row r="28" spans="1:12" ht="12.75">
      <c r="A28" s="31" t="s">
        <v>61</v>
      </c>
      <c r="B28" s="32"/>
      <c r="C28" s="33">
        <v>19</v>
      </c>
      <c r="D28" s="34">
        <v>29.85</v>
      </c>
      <c r="E28" s="34">
        <v>30</v>
      </c>
      <c r="F28" s="34">
        <v>36</v>
      </c>
      <c r="G28" s="35">
        <f t="shared" si="0"/>
        <v>6</v>
      </c>
      <c r="H28" s="36">
        <f t="shared" si="1"/>
        <v>0.2</v>
      </c>
      <c r="I28" s="37">
        <f t="shared" si="2"/>
        <v>6.149999999999999</v>
      </c>
      <c r="J28" s="36">
        <f t="shared" si="3"/>
        <v>0.2060301507537688</v>
      </c>
      <c r="K28" s="38">
        <f t="shared" si="4"/>
        <v>17</v>
      </c>
      <c r="L28" s="39">
        <f t="shared" si="5"/>
        <v>0.8947368421052632</v>
      </c>
    </row>
    <row r="29" spans="1:12" ht="12.75">
      <c r="A29" s="31" t="s">
        <v>53</v>
      </c>
      <c r="B29" s="32"/>
      <c r="C29" s="33">
        <v>3.8</v>
      </c>
      <c r="D29" s="34">
        <v>4.2</v>
      </c>
      <c r="E29" s="34">
        <v>5.4</v>
      </c>
      <c r="F29" s="34">
        <v>5.9</v>
      </c>
      <c r="G29" s="35">
        <f t="shared" si="0"/>
        <v>0.5</v>
      </c>
      <c r="H29" s="36">
        <f t="shared" si="1"/>
        <v>0.09259259259259259</v>
      </c>
      <c r="I29" s="37">
        <f t="shared" si="2"/>
        <v>1.7000000000000002</v>
      </c>
      <c r="J29" s="36">
        <f t="shared" si="3"/>
        <v>0.40476190476190477</v>
      </c>
      <c r="K29" s="38">
        <f t="shared" si="4"/>
        <v>2.1000000000000005</v>
      </c>
      <c r="L29" s="39">
        <f t="shared" si="5"/>
        <v>0.5526315789473686</v>
      </c>
    </row>
    <row r="30" spans="1:12" ht="12.75">
      <c r="A30" s="31" t="s">
        <v>100</v>
      </c>
      <c r="B30" s="32"/>
      <c r="C30" s="33">
        <v>21.01</v>
      </c>
      <c r="D30" s="34">
        <v>15.8</v>
      </c>
      <c r="E30" s="34">
        <v>17</v>
      </c>
      <c r="F30" s="34">
        <v>17</v>
      </c>
      <c r="G30" s="35">
        <f t="shared" si="0"/>
        <v>0</v>
      </c>
      <c r="H30" s="36">
        <f t="shared" si="1"/>
        <v>0</v>
      </c>
      <c r="I30" s="37">
        <f t="shared" si="2"/>
        <v>1.1999999999999993</v>
      </c>
      <c r="J30" s="36">
        <f t="shared" si="3"/>
        <v>0.07594936708860754</v>
      </c>
      <c r="K30" s="38">
        <f t="shared" si="4"/>
        <v>-4.010000000000002</v>
      </c>
      <c r="L30" s="39">
        <f t="shared" si="5"/>
        <v>-0.19086149452641604</v>
      </c>
    </row>
    <row r="31" spans="1:12" ht="12.75">
      <c r="A31" s="31" t="s">
        <v>54</v>
      </c>
      <c r="B31" s="32"/>
      <c r="C31" s="33">
        <v>37.8</v>
      </c>
      <c r="D31" s="34">
        <v>42</v>
      </c>
      <c r="E31" s="34">
        <v>40.26</v>
      </c>
      <c r="F31" s="34">
        <v>41.01</v>
      </c>
      <c r="G31" s="35">
        <f t="shared" si="0"/>
        <v>0.75</v>
      </c>
      <c r="H31" s="36">
        <f t="shared" si="1"/>
        <v>0.018628912071535022</v>
      </c>
      <c r="I31" s="37">
        <f t="shared" si="2"/>
        <v>-0.990000000000002</v>
      </c>
      <c r="J31" s="36">
        <f t="shared" si="3"/>
        <v>-0.023571428571428618</v>
      </c>
      <c r="K31" s="38">
        <f t="shared" si="4"/>
        <v>3.210000000000001</v>
      </c>
      <c r="L31" s="39">
        <f t="shared" si="5"/>
        <v>0.08492063492063495</v>
      </c>
    </row>
    <row r="32" spans="1:12" ht="12.75">
      <c r="A32" s="31" t="s">
        <v>58</v>
      </c>
      <c r="B32" s="32"/>
      <c r="C32" s="33">
        <v>6</v>
      </c>
      <c r="D32" s="34">
        <v>4.9</v>
      </c>
      <c r="E32" s="34">
        <v>4.49</v>
      </c>
      <c r="F32" s="34">
        <v>6</v>
      </c>
      <c r="G32" s="35">
        <f t="shared" si="0"/>
        <v>1.5099999999999998</v>
      </c>
      <c r="H32" s="36">
        <f t="shared" si="1"/>
        <v>0.3363028953229398</v>
      </c>
      <c r="I32" s="37">
        <f t="shared" si="2"/>
        <v>1.0999999999999996</v>
      </c>
      <c r="J32" s="36">
        <f t="shared" si="3"/>
        <v>0.22448979591836726</v>
      </c>
      <c r="K32" s="38">
        <f t="shared" si="4"/>
        <v>0</v>
      </c>
      <c r="L32" s="39">
        <f t="shared" si="5"/>
        <v>0</v>
      </c>
    </row>
    <row r="33" spans="1:12" ht="12.75">
      <c r="A33" s="31" t="s">
        <v>59</v>
      </c>
      <c r="B33" s="32"/>
      <c r="C33" s="33">
        <v>159</v>
      </c>
      <c r="D33" s="34">
        <v>202.05</v>
      </c>
      <c r="E33" s="34">
        <v>318</v>
      </c>
      <c r="F33" s="34">
        <v>350.01</v>
      </c>
      <c r="G33" s="35">
        <f t="shared" si="0"/>
        <v>32.00999999999999</v>
      </c>
      <c r="H33" s="36">
        <f t="shared" si="1"/>
        <v>0.10066037735849054</v>
      </c>
      <c r="I33" s="37">
        <f t="shared" si="2"/>
        <v>147.95999999999998</v>
      </c>
      <c r="J33" s="36">
        <f t="shared" si="3"/>
        <v>0.7322939866369709</v>
      </c>
      <c r="K33" s="38">
        <f t="shared" si="4"/>
        <v>191.01</v>
      </c>
      <c r="L33" s="39">
        <f t="shared" si="5"/>
        <v>1.201320754716981</v>
      </c>
    </row>
    <row r="34" spans="1:12" ht="12.75">
      <c r="A34" s="31" t="s">
        <v>60</v>
      </c>
      <c r="B34" s="32"/>
      <c r="C34" s="33">
        <v>8.48</v>
      </c>
      <c r="D34" s="34">
        <v>11.3</v>
      </c>
      <c r="E34" s="34">
        <v>11.2</v>
      </c>
      <c r="F34" s="34">
        <v>13</v>
      </c>
      <c r="G34" s="35">
        <f t="shared" si="0"/>
        <v>1.8000000000000007</v>
      </c>
      <c r="H34" s="36">
        <f t="shared" si="1"/>
        <v>0.16071428571428578</v>
      </c>
      <c r="I34" s="37">
        <f t="shared" si="2"/>
        <v>1.6999999999999993</v>
      </c>
      <c r="J34" s="36">
        <f t="shared" si="3"/>
        <v>0.15044247787610612</v>
      </c>
      <c r="K34" s="38">
        <f t="shared" si="4"/>
        <v>4.52</v>
      </c>
      <c r="L34" s="39">
        <f t="shared" si="5"/>
        <v>0.5330188679245282</v>
      </c>
    </row>
    <row r="35" spans="1:12" ht="12.75">
      <c r="A35" s="31" t="s">
        <v>133</v>
      </c>
      <c r="B35" s="32"/>
      <c r="C35" s="230" t="s">
        <v>132</v>
      </c>
      <c r="D35" s="231" t="s">
        <v>132</v>
      </c>
      <c r="E35" s="231" t="s">
        <v>132</v>
      </c>
      <c r="F35" s="34">
        <v>7.6</v>
      </c>
      <c r="G35" s="35"/>
      <c r="H35" s="36"/>
      <c r="I35" s="37"/>
      <c r="J35" s="36"/>
      <c r="K35" s="38"/>
      <c r="L35" s="39"/>
    </row>
    <row r="36" spans="1:12" ht="12.75">
      <c r="A36" s="31" t="s">
        <v>38</v>
      </c>
      <c r="B36" s="32"/>
      <c r="C36" s="33">
        <v>4.5</v>
      </c>
      <c r="D36" s="34">
        <v>2.2</v>
      </c>
      <c r="E36" s="34">
        <v>2.06</v>
      </c>
      <c r="F36" s="34">
        <v>2.45</v>
      </c>
      <c r="G36" s="35">
        <f>F36-E36</f>
        <v>0.3900000000000001</v>
      </c>
      <c r="H36" s="36">
        <f t="shared" si="1"/>
        <v>0.18932038834951462</v>
      </c>
      <c r="I36" s="37">
        <f>F36-D36</f>
        <v>0.25</v>
      </c>
      <c r="J36" s="36">
        <f t="shared" si="3"/>
        <v>0.11363636363636363</v>
      </c>
      <c r="K36" s="38">
        <f>F36-C36</f>
        <v>-2.05</v>
      </c>
      <c r="L36" s="39">
        <f t="shared" si="5"/>
        <v>-0.4555555555555555</v>
      </c>
    </row>
    <row r="37" spans="1:12" ht="12.75">
      <c r="A37" s="31" t="s">
        <v>67</v>
      </c>
      <c r="B37" s="32"/>
      <c r="C37" s="33">
        <v>22</v>
      </c>
      <c r="D37" s="34">
        <v>11</v>
      </c>
      <c r="E37" s="34">
        <v>12</v>
      </c>
      <c r="F37" s="34">
        <v>12</v>
      </c>
      <c r="G37" s="35">
        <f t="shared" si="0"/>
        <v>0</v>
      </c>
      <c r="H37" s="36">
        <f t="shared" si="1"/>
        <v>0</v>
      </c>
      <c r="I37" s="37">
        <f t="shared" si="2"/>
        <v>1</v>
      </c>
      <c r="J37" s="36">
        <f t="shared" si="3"/>
        <v>0.09090909090909091</v>
      </c>
      <c r="K37" s="38">
        <f t="shared" si="4"/>
        <v>-10</v>
      </c>
      <c r="L37" s="39">
        <f t="shared" si="5"/>
        <v>-0.45454545454545453</v>
      </c>
    </row>
    <row r="38" spans="1:12" ht="12.75">
      <c r="A38" s="41" t="s">
        <v>84</v>
      </c>
      <c r="B38" s="32"/>
      <c r="C38" s="33">
        <v>30.01</v>
      </c>
      <c r="D38" s="34">
        <v>22</v>
      </c>
      <c r="E38" s="34">
        <v>19.25</v>
      </c>
      <c r="F38" s="34">
        <v>21</v>
      </c>
      <c r="G38" s="35">
        <f t="shared" si="0"/>
        <v>1.75</v>
      </c>
      <c r="H38" s="36">
        <f t="shared" si="1"/>
        <v>0.09090909090909091</v>
      </c>
      <c r="I38" s="37">
        <f t="shared" si="2"/>
        <v>-1</v>
      </c>
      <c r="J38" s="36">
        <f t="shared" si="3"/>
        <v>-0.045454545454545456</v>
      </c>
      <c r="K38" s="38">
        <f t="shared" si="4"/>
        <v>-9.010000000000002</v>
      </c>
      <c r="L38" s="39">
        <f t="shared" si="5"/>
        <v>-0.3002332555814729</v>
      </c>
    </row>
    <row r="39" spans="1:12" ht="12.75">
      <c r="A39" s="31" t="s">
        <v>68</v>
      </c>
      <c r="B39" s="32"/>
      <c r="C39" s="33">
        <v>90</v>
      </c>
      <c r="D39" s="34">
        <v>60</v>
      </c>
      <c r="E39" s="34">
        <v>52.7</v>
      </c>
      <c r="F39" s="34">
        <v>52.7</v>
      </c>
      <c r="G39" s="35">
        <f t="shared" si="0"/>
        <v>0</v>
      </c>
      <c r="H39" s="36">
        <f t="shared" si="1"/>
        <v>0</v>
      </c>
      <c r="I39" s="37">
        <f t="shared" si="2"/>
        <v>-7.299999999999997</v>
      </c>
      <c r="J39" s="36">
        <f t="shared" si="3"/>
        <v>-0.12166666666666662</v>
      </c>
      <c r="K39" s="38">
        <f t="shared" si="4"/>
        <v>-37.3</v>
      </c>
      <c r="L39" s="39">
        <f t="shared" si="5"/>
        <v>-0.4144444444444444</v>
      </c>
    </row>
    <row r="40" spans="1:12" ht="12.75">
      <c r="A40" s="31" t="s">
        <v>101</v>
      </c>
      <c r="B40" s="32"/>
      <c r="C40" s="33">
        <v>23</v>
      </c>
      <c r="D40" s="34">
        <v>34.1</v>
      </c>
      <c r="E40" s="34">
        <v>36.4</v>
      </c>
      <c r="F40" s="34">
        <v>34.68</v>
      </c>
      <c r="G40" s="35">
        <f>F40-E40</f>
        <v>-1.7199999999999989</v>
      </c>
      <c r="H40" s="36">
        <f t="shared" si="1"/>
        <v>-0.047252747252747224</v>
      </c>
      <c r="I40" s="37">
        <f>F40-D40</f>
        <v>0.5799999999999983</v>
      </c>
      <c r="J40" s="36">
        <f t="shared" si="3"/>
        <v>0.017008797653958893</v>
      </c>
      <c r="K40" s="38">
        <f>F40-C40</f>
        <v>11.68</v>
      </c>
      <c r="L40" s="39">
        <f t="shared" si="5"/>
        <v>0.5078260869565218</v>
      </c>
    </row>
    <row r="41" spans="1:12" ht="12.75">
      <c r="A41" s="31" t="s">
        <v>55</v>
      </c>
      <c r="B41" s="32"/>
      <c r="C41" s="33">
        <v>47</v>
      </c>
      <c r="D41" s="34">
        <v>53</v>
      </c>
      <c r="E41" s="34">
        <v>67.4</v>
      </c>
      <c r="F41" s="34">
        <v>73</v>
      </c>
      <c r="G41" s="35">
        <f t="shared" si="0"/>
        <v>5.599999999999994</v>
      </c>
      <c r="H41" s="36">
        <f t="shared" si="1"/>
        <v>0.08308605341246282</v>
      </c>
      <c r="I41" s="37">
        <f t="shared" si="2"/>
        <v>20</v>
      </c>
      <c r="J41" s="36">
        <f t="shared" si="3"/>
        <v>0.37735849056603776</v>
      </c>
      <c r="K41" s="38">
        <f t="shared" si="4"/>
        <v>26</v>
      </c>
      <c r="L41" s="39">
        <f t="shared" si="5"/>
        <v>0.5531914893617021</v>
      </c>
    </row>
    <row r="42" spans="1:12" ht="12.75">
      <c r="A42" s="31" t="s">
        <v>69</v>
      </c>
      <c r="B42" s="32"/>
      <c r="C42" s="33">
        <v>11</v>
      </c>
      <c r="D42" s="34">
        <v>10</v>
      </c>
      <c r="E42" s="34">
        <v>10</v>
      </c>
      <c r="F42" s="34">
        <v>11.5</v>
      </c>
      <c r="G42" s="35">
        <f t="shared" si="0"/>
        <v>1.5</v>
      </c>
      <c r="H42" s="36">
        <f t="shared" si="1"/>
        <v>0.15</v>
      </c>
      <c r="I42" s="37">
        <f t="shared" si="2"/>
        <v>1.5</v>
      </c>
      <c r="J42" s="36">
        <f t="shared" si="3"/>
        <v>0.15</v>
      </c>
      <c r="K42" s="38">
        <f t="shared" si="4"/>
        <v>0.5</v>
      </c>
      <c r="L42" s="39">
        <f t="shared" si="5"/>
        <v>0.045454545454545456</v>
      </c>
    </row>
    <row r="43" spans="1:12" ht="12.75">
      <c r="A43" s="31" t="s">
        <v>8</v>
      </c>
      <c r="B43" s="32"/>
      <c r="C43" s="33">
        <v>8.3</v>
      </c>
      <c r="D43" s="34">
        <v>5.3</v>
      </c>
      <c r="E43" s="34">
        <v>6</v>
      </c>
      <c r="F43" s="34">
        <v>7</v>
      </c>
      <c r="G43" s="35">
        <f t="shared" si="0"/>
        <v>1</v>
      </c>
      <c r="H43" s="36">
        <f t="shared" si="1"/>
        <v>0.16666666666666666</v>
      </c>
      <c r="I43" s="37">
        <f t="shared" si="2"/>
        <v>1.7000000000000002</v>
      </c>
      <c r="J43" s="36">
        <f t="shared" si="3"/>
        <v>0.3207547169811321</v>
      </c>
      <c r="K43" s="38">
        <f t="shared" si="4"/>
        <v>-1.3000000000000007</v>
      </c>
      <c r="L43" s="39">
        <f t="shared" si="5"/>
        <v>-0.15662650602409645</v>
      </c>
    </row>
    <row r="44" spans="1:12" ht="12.75">
      <c r="A44" s="31" t="s">
        <v>93</v>
      </c>
      <c r="B44" s="32"/>
      <c r="C44" s="33">
        <v>500</v>
      </c>
      <c r="D44" s="34">
        <v>434.5</v>
      </c>
      <c r="E44" s="34">
        <v>390</v>
      </c>
      <c r="F44" s="34">
        <v>460</v>
      </c>
      <c r="G44" s="35">
        <f t="shared" si="0"/>
        <v>70</v>
      </c>
      <c r="H44" s="36">
        <f t="shared" si="1"/>
        <v>0.1794871794871795</v>
      </c>
      <c r="I44" s="37">
        <f t="shared" si="2"/>
        <v>25.5</v>
      </c>
      <c r="J44" s="36">
        <f t="shared" si="3"/>
        <v>0.05868814729574223</v>
      </c>
      <c r="K44" s="38">
        <f t="shared" si="4"/>
        <v>-40</v>
      </c>
      <c r="L44" s="39">
        <f t="shared" si="5"/>
        <v>-0.08</v>
      </c>
    </row>
    <row r="45" spans="1:12" ht="12.75">
      <c r="A45" s="31" t="s">
        <v>70</v>
      </c>
      <c r="B45" s="32"/>
      <c r="C45" s="33">
        <v>19.5</v>
      </c>
      <c r="D45" s="34">
        <v>20</v>
      </c>
      <c r="E45" s="34">
        <v>22</v>
      </c>
      <c r="F45" s="34">
        <v>24</v>
      </c>
      <c r="G45" s="35">
        <f t="shared" si="0"/>
        <v>2</v>
      </c>
      <c r="H45" s="36">
        <f t="shared" si="1"/>
        <v>0.09090909090909091</v>
      </c>
      <c r="I45" s="37">
        <f t="shared" si="2"/>
        <v>4</v>
      </c>
      <c r="J45" s="36">
        <f t="shared" si="3"/>
        <v>0.2</v>
      </c>
      <c r="K45" s="38">
        <f>F45-C45</f>
        <v>4.5</v>
      </c>
      <c r="L45" s="39">
        <f t="shared" si="5"/>
        <v>0.23076923076923078</v>
      </c>
    </row>
    <row r="46" spans="1:12" ht="12.75">
      <c r="A46" s="31" t="s">
        <v>44</v>
      </c>
      <c r="B46" s="32"/>
      <c r="C46" s="33">
        <v>12.75</v>
      </c>
      <c r="D46" s="34">
        <v>12.15</v>
      </c>
      <c r="E46" s="34">
        <v>15.25</v>
      </c>
      <c r="F46" s="34">
        <v>16.1</v>
      </c>
      <c r="G46" s="35">
        <f t="shared" si="0"/>
        <v>0.8500000000000014</v>
      </c>
      <c r="H46" s="36">
        <f t="shared" si="1"/>
        <v>0.05573770491803288</v>
      </c>
      <c r="I46" s="37">
        <f t="shared" si="2"/>
        <v>3.950000000000001</v>
      </c>
      <c r="J46" s="36">
        <f t="shared" si="3"/>
        <v>0.3251028806584363</v>
      </c>
      <c r="K46" s="38">
        <f>F46-C46</f>
        <v>3.3500000000000014</v>
      </c>
      <c r="L46" s="39">
        <f t="shared" si="5"/>
        <v>0.2627450980392158</v>
      </c>
    </row>
    <row r="47" spans="1:12" ht="13.5" thickBot="1">
      <c r="A47" s="31" t="s">
        <v>72</v>
      </c>
      <c r="B47" s="32" t="s">
        <v>0</v>
      </c>
      <c r="C47" s="33">
        <v>60</v>
      </c>
      <c r="D47" s="42">
        <v>80</v>
      </c>
      <c r="E47" s="42">
        <v>80.61</v>
      </c>
      <c r="F47" s="228">
        <v>115.05</v>
      </c>
      <c r="G47" s="35">
        <f t="shared" si="0"/>
        <v>34.44</v>
      </c>
      <c r="H47" s="36">
        <f t="shared" si="1"/>
        <v>0.427242277633048</v>
      </c>
      <c r="I47" s="37">
        <f t="shared" si="2"/>
        <v>35.05</v>
      </c>
      <c r="J47" s="36">
        <f t="shared" si="3"/>
        <v>0.438125</v>
      </c>
      <c r="K47" s="38">
        <f>F47-C47</f>
        <v>55.05</v>
      </c>
      <c r="L47" s="39">
        <f t="shared" si="5"/>
        <v>0.9175</v>
      </c>
    </row>
    <row r="48" spans="1:12" ht="12.75">
      <c r="A48" s="43" t="s">
        <v>12</v>
      </c>
      <c r="B48" s="44"/>
      <c r="C48" s="45"/>
      <c r="D48" s="46"/>
      <c r="E48" s="45"/>
      <c r="F48" s="45"/>
      <c r="G48" s="47" t="s">
        <v>0</v>
      </c>
      <c r="H48" s="48">
        <f>AVERAGE(H9:H47)</f>
        <v>0.09977326237824773</v>
      </c>
      <c r="I48" s="48" t="s">
        <v>0</v>
      </c>
      <c r="J48" s="48">
        <f>AVERAGE(J9:J47)</f>
        <v>0.13747731607362318</v>
      </c>
      <c r="K48" s="48"/>
      <c r="L48" s="49">
        <f>AVERAGE(L9:L47)</f>
        <v>0.14445717672408978</v>
      </c>
    </row>
    <row r="49" spans="1:12" ht="13.5" thickBot="1">
      <c r="A49" s="50" t="s">
        <v>76</v>
      </c>
      <c r="B49" s="51"/>
      <c r="C49" s="52"/>
      <c r="D49" s="52"/>
      <c r="E49" s="52"/>
      <c r="F49" s="52"/>
      <c r="G49" s="52"/>
      <c r="H49" s="53" t="s">
        <v>135</v>
      </c>
      <c r="I49" s="54"/>
      <c r="J49" s="53" t="s">
        <v>136</v>
      </c>
      <c r="K49" s="52"/>
      <c r="L49" s="55" t="s">
        <v>137</v>
      </c>
    </row>
    <row r="50" spans="1:12" ht="12.75">
      <c r="A50" s="56"/>
      <c r="B50" s="57"/>
      <c r="C50" s="58"/>
      <c r="D50" s="58"/>
      <c r="E50" s="59"/>
      <c r="F50" s="59"/>
      <c r="G50" s="37"/>
      <c r="H50" s="37"/>
      <c r="I50" s="37"/>
      <c r="J50" s="37"/>
      <c r="K50" s="60"/>
      <c r="L50" s="60"/>
    </row>
    <row r="51" spans="1:12" ht="13.5" thickBot="1">
      <c r="A51" s="257" t="s">
        <v>109</v>
      </c>
      <c r="B51" s="257"/>
      <c r="C51" s="257"/>
      <c r="D51" s="58"/>
      <c r="E51" s="59"/>
      <c r="F51" s="59"/>
      <c r="G51" s="37"/>
      <c r="H51" s="37"/>
      <c r="I51" s="37"/>
      <c r="J51" s="37"/>
      <c r="K51" s="60"/>
      <c r="L51" s="60"/>
    </row>
    <row r="52" spans="1:3" ht="12.75">
      <c r="A52" s="61" t="s">
        <v>110</v>
      </c>
      <c r="B52" s="233" t="s">
        <v>45</v>
      </c>
      <c r="C52" s="234"/>
    </row>
    <row r="53" spans="1:12" ht="12.75">
      <c r="A53" s="62" t="s">
        <v>111</v>
      </c>
      <c r="B53" s="235" t="s">
        <v>115</v>
      </c>
      <c r="C53" s="236"/>
      <c r="E53" s="63"/>
      <c r="F53" s="63"/>
      <c r="G53" s="64"/>
      <c r="H53" s="65"/>
      <c r="I53" s="66"/>
      <c r="J53" s="65"/>
      <c r="K53" s="67"/>
      <c r="L53" s="68"/>
    </row>
    <row r="54" spans="1:3" ht="12.75">
      <c r="A54" s="62" t="s">
        <v>112</v>
      </c>
      <c r="B54" s="235" t="s">
        <v>50</v>
      </c>
      <c r="C54" s="236"/>
    </row>
    <row r="55" spans="1:12" ht="13.5" thickBot="1">
      <c r="A55" s="69" t="s">
        <v>113</v>
      </c>
      <c r="B55" s="255" t="s">
        <v>114</v>
      </c>
      <c r="C55" s="256"/>
      <c r="D55" s="70"/>
      <c r="E55" s="70"/>
      <c r="F55" s="70"/>
      <c r="G55" s="70"/>
      <c r="H55" s="71"/>
      <c r="I55" s="72"/>
      <c r="J55" s="71"/>
      <c r="K55" s="73"/>
      <c r="L55" s="71"/>
    </row>
    <row r="56" spans="1:12" ht="13.5" thickBot="1">
      <c r="A56" s="56"/>
      <c r="B56" s="74"/>
      <c r="C56" s="75"/>
      <c r="D56" s="76"/>
      <c r="E56" s="63"/>
      <c r="F56" s="63"/>
      <c r="G56" s="76"/>
      <c r="H56" s="76"/>
      <c r="I56" s="76"/>
      <c r="J56" s="76"/>
      <c r="K56" s="77"/>
      <c r="L56" s="77"/>
    </row>
    <row r="57" spans="1:12" ht="12.75">
      <c r="A57" s="237"/>
      <c r="B57" s="238"/>
      <c r="C57" s="238"/>
      <c r="D57" s="238" t="s">
        <v>26</v>
      </c>
      <c r="E57" s="238"/>
      <c r="F57" s="238"/>
      <c r="G57" s="238"/>
      <c r="H57" s="232"/>
      <c r="I57" s="76"/>
      <c r="J57" s="76"/>
      <c r="K57" s="77"/>
      <c r="L57" s="77"/>
    </row>
    <row r="58" spans="1:12" ht="13.5" thickBot="1">
      <c r="A58" s="267"/>
      <c r="B58" s="268"/>
      <c r="C58" s="268"/>
      <c r="D58" s="268" t="s">
        <v>77</v>
      </c>
      <c r="E58" s="268"/>
      <c r="F58" s="268"/>
      <c r="G58" s="268"/>
      <c r="H58" s="269"/>
      <c r="I58" s="76"/>
      <c r="J58" s="76"/>
      <c r="K58" s="77"/>
      <c r="L58" s="77"/>
    </row>
    <row r="59" spans="1:9" ht="13.5" thickBot="1">
      <c r="A59" s="78">
        <v>38471</v>
      </c>
      <c r="B59" s="79"/>
      <c r="D59" s="80">
        <v>119179.47</v>
      </c>
      <c r="E59" s="243" t="s">
        <v>13</v>
      </c>
      <c r="F59" s="245"/>
      <c r="G59" s="245" t="s">
        <v>13</v>
      </c>
      <c r="H59" s="246"/>
      <c r="I59" s="70"/>
    </row>
    <row r="60" spans="1:10" ht="13.5" thickBot="1">
      <c r="A60" s="78">
        <v>38442</v>
      </c>
      <c r="B60" s="81"/>
      <c r="D60" s="80">
        <v>111931.18</v>
      </c>
      <c r="E60" s="82" t="s">
        <v>9</v>
      </c>
      <c r="F60" s="38">
        <f>D59-D60</f>
        <v>7248.290000000008</v>
      </c>
      <c r="G60" s="63" t="s">
        <v>87</v>
      </c>
      <c r="H60" s="229">
        <f>F60/D60</f>
        <v>0.06475666565830905</v>
      </c>
      <c r="J60" s="3"/>
    </row>
    <row r="61" spans="1:12" ht="12.75">
      <c r="A61" s="78">
        <v>38352</v>
      </c>
      <c r="B61" s="81"/>
      <c r="D61" s="80">
        <v>112655.52</v>
      </c>
      <c r="E61" s="82" t="s">
        <v>10</v>
      </c>
      <c r="F61" s="38">
        <f>D59-D61</f>
        <v>6523.949999999997</v>
      </c>
      <c r="G61" s="63" t="s">
        <v>88</v>
      </c>
      <c r="H61" s="83">
        <f>F61/D61</f>
        <v>0.057910611037967755</v>
      </c>
      <c r="J61" s="67"/>
      <c r="L61" s="84"/>
    </row>
    <row r="62" spans="1:8" ht="13.5" thickBot="1">
      <c r="A62" s="85">
        <v>38107</v>
      </c>
      <c r="B62" s="86"/>
      <c r="C62" s="87"/>
      <c r="D62" s="88">
        <v>108274.96</v>
      </c>
      <c r="E62" s="89" t="s">
        <v>14</v>
      </c>
      <c r="F62" s="38">
        <f>D59-D62</f>
        <v>10904.509999999995</v>
      </c>
      <c r="G62" s="90" t="s">
        <v>89</v>
      </c>
      <c r="H62" s="91">
        <f>F62/D62</f>
        <v>0.10071128172201582</v>
      </c>
    </row>
    <row r="63" spans="1:10" ht="12.75">
      <c r="A63" s="92" t="s">
        <v>47</v>
      </c>
      <c r="B63" s="79"/>
      <c r="C63" s="93" t="s">
        <v>25</v>
      </c>
      <c r="D63" s="238" t="s">
        <v>96</v>
      </c>
      <c r="E63" s="238" t="s">
        <v>14</v>
      </c>
      <c r="F63" s="238" t="e">
        <f>D60-D63</f>
        <v>#VALUE!</v>
      </c>
      <c r="G63" s="94"/>
      <c r="H63" s="95"/>
      <c r="I63" s="96"/>
      <c r="J63" s="67"/>
    </row>
    <row r="64" spans="1:10" ht="13.5" thickBot="1">
      <c r="A64" s="85">
        <v>38442</v>
      </c>
      <c r="B64" s="81"/>
      <c r="C64" s="97">
        <v>874.68</v>
      </c>
      <c r="D64" s="98"/>
      <c r="G64" s="77"/>
      <c r="H64" s="99"/>
      <c r="I64" s="96"/>
      <c r="J64" s="67"/>
    </row>
    <row r="65" spans="1:10" ht="13.5" thickBot="1">
      <c r="A65" s="85">
        <v>38471</v>
      </c>
      <c r="B65" s="86"/>
      <c r="C65" s="100">
        <v>936.52</v>
      </c>
      <c r="D65" s="239">
        <f>C65-C64</f>
        <v>61.84000000000003</v>
      </c>
      <c r="E65" s="239"/>
      <c r="F65" s="101">
        <f>D65/C64</f>
        <v>0.07070014176613165</v>
      </c>
      <c r="G65" s="102"/>
      <c r="H65" s="103"/>
      <c r="I65" s="96"/>
      <c r="J65" s="67"/>
    </row>
    <row r="67" ht="12.75">
      <c r="C67" s="63"/>
    </row>
    <row r="68" spans="1:4" ht="12.75">
      <c r="A68" s="97"/>
      <c r="D68" s="104"/>
    </row>
    <row r="69" ht="12.75">
      <c r="A69" s="97"/>
    </row>
    <row r="70" spans="1:2" ht="12.75">
      <c r="A70" s="97"/>
      <c r="B70" s="104"/>
    </row>
    <row r="71" spans="1:9" ht="12.75">
      <c r="A71" s="97"/>
      <c r="I71" s="97"/>
    </row>
    <row r="72" spans="8:9" ht="12.75">
      <c r="H72" s="97"/>
      <c r="I72" s="97"/>
    </row>
    <row r="73" spans="8:9" ht="12.75">
      <c r="H73" s="97"/>
      <c r="I73" s="97"/>
    </row>
  </sheetData>
  <mergeCells count="25">
    <mergeCell ref="G59:H59"/>
    <mergeCell ref="E59:F59"/>
    <mergeCell ref="A57:H57"/>
    <mergeCell ref="A58:H58"/>
    <mergeCell ref="I4:J4"/>
    <mergeCell ref="A1:L1"/>
    <mergeCell ref="A2:L2"/>
    <mergeCell ref="A3:A8"/>
    <mergeCell ref="C3:F3"/>
    <mergeCell ref="L5:L8"/>
    <mergeCell ref="B55:C55"/>
    <mergeCell ref="A51:C51"/>
    <mergeCell ref="B52:C52"/>
    <mergeCell ref="B53:C53"/>
    <mergeCell ref="B54:C54"/>
    <mergeCell ref="D63:F63"/>
    <mergeCell ref="D65:E65"/>
    <mergeCell ref="G3:L3"/>
    <mergeCell ref="G4:H4"/>
    <mergeCell ref="K4:L4"/>
    <mergeCell ref="G5:G8"/>
    <mergeCell ref="H5:H8"/>
    <mergeCell ref="I5:I8"/>
    <mergeCell ref="J5:J8"/>
    <mergeCell ref="K5:K8"/>
  </mergeCells>
  <printOptions gridLines="1"/>
  <pageMargins left="0.28" right="0.17" top="0.73" bottom="0.7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1">
      <selection activeCell="D12" sqref="D12"/>
    </sheetView>
  </sheetViews>
  <sheetFormatPr defaultColWidth="9.140625" defaultRowHeight="12.75"/>
  <cols>
    <col min="1" max="1" width="27.57421875" style="2" customWidth="1"/>
    <col min="2" max="2" width="8.8515625" style="134" bestFit="1" customWidth="1"/>
    <col min="3" max="3" width="7.7109375" style="2" bestFit="1" customWidth="1"/>
    <col min="4" max="4" width="8.57421875" style="2" bestFit="1" customWidth="1"/>
    <col min="5" max="5" width="28.00390625" style="126" bestFit="1" customWidth="1"/>
    <col min="6" max="6" width="8.421875" style="2" bestFit="1" customWidth="1"/>
    <col min="7" max="7" width="7.7109375" style="2" bestFit="1" customWidth="1"/>
    <col min="8" max="8" width="9.00390625" style="2" customWidth="1"/>
    <col min="9" max="16384" width="14.00390625" style="2" customWidth="1"/>
  </cols>
  <sheetData>
    <row r="1" spans="1:8" ht="15.75">
      <c r="A1" s="274" t="s">
        <v>116</v>
      </c>
      <c r="B1" s="275"/>
      <c r="C1" s="275"/>
      <c r="D1" s="275"/>
      <c r="E1" s="275"/>
      <c r="F1" s="275"/>
      <c r="G1" s="275"/>
      <c r="H1" s="276"/>
    </row>
    <row r="2" spans="1:8" ht="15.75">
      <c r="A2" s="277" t="s">
        <v>131</v>
      </c>
      <c r="B2" s="278"/>
      <c r="C2" s="278"/>
      <c r="D2" s="278"/>
      <c r="E2" s="278"/>
      <c r="F2" s="278"/>
      <c r="G2" s="278"/>
      <c r="H2" s="279"/>
    </row>
    <row r="3" spans="1:8" ht="16.5" thickBot="1">
      <c r="A3" s="280" t="s">
        <v>134</v>
      </c>
      <c r="B3" s="281"/>
      <c r="C3" s="281"/>
      <c r="D3" s="281"/>
      <c r="E3" s="281"/>
      <c r="F3" s="281"/>
      <c r="G3" s="281"/>
      <c r="H3" s="282"/>
    </row>
    <row r="4" spans="1:18" ht="13.5" thickTop="1">
      <c r="A4" s="283" t="s">
        <v>15</v>
      </c>
      <c r="B4" s="285" t="s">
        <v>7</v>
      </c>
      <c r="C4" s="287" t="s">
        <v>121</v>
      </c>
      <c r="D4" s="287"/>
      <c r="E4" s="288" t="s">
        <v>16</v>
      </c>
      <c r="F4" s="285" t="s">
        <v>7</v>
      </c>
      <c r="G4" s="287" t="s">
        <v>121</v>
      </c>
      <c r="H4" s="290"/>
      <c r="I4" s="105"/>
      <c r="J4" s="106"/>
      <c r="Q4" s="107"/>
      <c r="R4" s="107"/>
    </row>
    <row r="5" spans="1:18" ht="12.75">
      <c r="A5" s="283"/>
      <c r="B5" s="285"/>
      <c r="C5" s="1" t="s">
        <v>118</v>
      </c>
      <c r="D5" s="1" t="s">
        <v>119</v>
      </c>
      <c r="E5" s="288"/>
      <c r="F5" s="285"/>
      <c r="G5" s="1" t="s">
        <v>118</v>
      </c>
      <c r="H5" s="223" t="s">
        <v>119</v>
      </c>
      <c r="I5" s="105"/>
      <c r="J5" s="106"/>
      <c r="Q5" s="107"/>
      <c r="R5" s="107"/>
    </row>
    <row r="6" spans="1:18" ht="13.5" thickBot="1">
      <c r="A6" s="284"/>
      <c r="B6" s="286"/>
      <c r="C6" s="221" t="s">
        <v>6</v>
      </c>
      <c r="D6" s="221" t="s">
        <v>6</v>
      </c>
      <c r="E6" s="289"/>
      <c r="F6" s="286"/>
      <c r="G6" s="221" t="s">
        <v>6</v>
      </c>
      <c r="H6" s="224" t="s">
        <v>6</v>
      </c>
      <c r="I6" s="105"/>
      <c r="J6" s="106"/>
      <c r="Q6" s="107"/>
      <c r="R6" s="107"/>
    </row>
    <row r="7" spans="1:18" ht="13.5" thickTop="1">
      <c r="A7" s="271" t="s">
        <v>39</v>
      </c>
      <c r="B7" s="272"/>
      <c r="C7" s="272"/>
      <c r="D7" s="272"/>
      <c r="E7" s="272"/>
      <c r="F7" s="272"/>
      <c r="G7" s="272"/>
      <c r="H7" s="273"/>
      <c r="I7" s="105"/>
      <c r="J7" s="106"/>
      <c r="Q7" s="107"/>
      <c r="R7" s="107"/>
    </row>
    <row r="8" spans="1:14" ht="12.75">
      <c r="A8" s="31" t="s">
        <v>72</v>
      </c>
      <c r="B8" s="108">
        <v>0.427242277633048</v>
      </c>
      <c r="C8" s="59">
        <v>80.61</v>
      </c>
      <c r="D8" s="34">
        <v>115.05</v>
      </c>
      <c r="E8" s="109" t="s">
        <v>64</v>
      </c>
      <c r="F8" s="108">
        <v>-0.08108108108108111</v>
      </c>
      <c r="G8" s="59">
        <v>5.55</v>
      </c>
      <c r="H8" s="34">
        <v>5.1</v>
      </c>
      <c r="K8" s="110"/>
      <c r="L8" s="110"/>
      <c r="M8" s="107"/>
      <c r="N8" s="107"/>
    </row>
    <row r="9" spans="1:14" ht="12.75">
      <c r="A9" s="31" t="s">
        <v>43</v>
      </c>
      <c r="B9" s="108">
        <v>0.3970588235294116</v>
      </c>
      <c r="C9" s="59">
        <v>2.72</v>
      </c>
      <c r="D9" s="34">
        <v>3.8</v>
      </c>
      <c r="E9" s="109" t="s">
        <v>101</v>
      </c>
      <c r="F9" s="108">
        <v>-0.047252747252747224</v>
      </c>
      <c r="G9" s="59">
        <v>36.4</v>
      </c>
      <c r="H9" s="34">
        <v>34.68</v>
      </c>
      <c r="I9" s="56"/>
      <c r="J9" s="56"/>
      <c r="K9" s="59"/>
      <c r="L9" s="58"/>
      <c r="M9" s="105"/>
      <c r="N9" s="106"/>
    </row>
    <row r="10" spans="1:14" ht="12.75">
      <c r="A10" s="31" t="s">
        <v>58</v>
      </c>
      <c r="B10" s="108">
        <v>0.3363028953229398</v>
      </c>
      <c r="C10" s="59">
        <v>4.49</v>
      </c>
      <c r="D10" s="34">
        <v>6</v>
      </c>
      <c r="E10" s="109" t="s">
        <v>95</v>
      </c>
      <c r="F10" s="108">
        <v>-0.03877484522645817</v>
      </c>
      <c r="G10" s="59">
        <v>122.76</v>
      </c>
      <c r="H10" s="34">
        <v>118</v>
      </c>
      <c r="I10" s="75"/>
      <c r="J10" s="75"/>
      <c r="K10" s="59"/>
      <c r="L10" s="58"/>
      <c r="M10" s="105"/>
      <c r="N10" s="106"/>
    </row>
    <row r="11" spans="1:14" ht="12.75">
      <c r="A11" s="31" t="s">
        <v>56</v>
      </c>
      <c r="B11" s="108">
        <v>0.22222222222222227</v>
      </c>
      <c r="C11" s="59">
        <v>0.09</v>
      </c>
      <c r="D11" s="34">
        <v>0.11</v>
      </c>
      <c r="E11" s="109" t="s">
        <v>65</v>
      </c>
      <c r="F11" s="108">
        <v>-0.03389830508474576</v>
      </c>
      <c r="G11" s="59">
        <v>29.5</v>
      </c>
      <c r="H11" s="34">
        <v>28.5</v>
      </c>
      <c r="I11" s="56"/>
      <c r="J11" s="56"/>
      <c r="K11" s="59"/>
      <c r="L11" s="58"/>
      <c r="M11" s="105"/>
      <c r="N11" s="106"/>
    </row>
    <row r="12" spans="1:14" ht="12.75">
      <c r="A12" s="41" t="s">
        <v>62</v>
      </c>
      <c r="B12" s="108">
        <v>0.2217777777777777</v>
      </c>
      <c r="C12" s="59">
        <v>22.5</v>
      </c>
      <c r="D12" s="34">
        <v>27.49</v>
      </c>
      <c r="E12" s="109" t="s">
        <v>46</v>
      </c>
      <c r="F12" s="108">
        <v>-0.02491736587846426</v>
      </c>
      <c r="G12" s="59">
        <v>117.99</v>
      </c>
      <c r="H12" s="34">
        <v>115.05</v>
      </c>
      <c r="I12" s="56"/>
      <c r="J12" s="56"/>
      <c r="K12" s="59"/>
      <c r="L12" s="58"/>
      <c r="M12" s="105"/>
      <c r="N12" s="106"/>
    </row>
    <row r="13" spans="1:14" ht="12.75">
      <c r="A13" s="31" t="s">
        <v>61</v>
      </c>
      <c r="B13" s="108">
        <v>0.2</v>
      </c>
      <c r="C13" s="59">
        <v>30</v>
      </c>
      <c r="D13" s="34">
        <v>36</v>
      </c>
      <c r="E13" s="109"/>
      <c r="F13" s="108"/>
      <c r="G13" s="59"/>
      <c r="H13" s="34"/>
      <c r="I13" s="56"/>
      <c r="J13" s="56"/>
      <c r="K13" s="59"/>
      <c r="L13" s="58"/>
      <c r="M13" s="105"/>
      <c r="N13" s="106"/>
    </row>
    <row r="14" spans="1:14" ht="12.75">
      <c r="A14" s="31" t="s">
        <v>38</v>
      </c>
      <c r="B14" s="108">
        <v>0.18932038834951462</v>
      </c>
      <c r="C14" s="59">
        <v>2.06</v>
      </c>
      <c r="D14" s="34">
        <v>2.45</v>
      </c>
      <c r="E14" s="109"/>
      <c r="F14" s="108"/>
      <c r="G14" s="59"/>
      <c r="H14" s="34"/>
      <c r="I14" s="56"/>
      <c r="J14" s="111"/>
      <c r="K14" s="59"/>
      <c r="L14" s="58"/>
      <c r="M14" s="105"/>
      <c r="N14" s="106"/>
    </row>
    <row r="15" spans="1:14" ht="12.75">
      <c r="A15" s="31" t="s">
        <v>93</v>
      </c>
      <c r="B15" s="108">
        <v>0.1794871794871795</v>
      </c>
      <c r="C15" s="59">
        <v>390</v>
      </c>
      <c r="D15" s="34">
        <v>460</v>
      </c>
      <c r="E15" s="109"/>
      <c r="F15" s="108"/>
      <c r="G15" s="59"/>
      <c r="H15" s="34"/>
      <c r="I15" s="56"/>
      <c r="J15" s="56"/>
      <c r="K15" s="59"/>
      <c r="L15" s="58"/>
      <c r="M15" s="105"/>
      <c r="N15" s="106"/>
    </row>
    <row r="16" spans="1:14" ht="12.75">
      <c r="A16" s="31" t="s">
        <v>8</v>
      </c>
      <c r="B16" s="108">
        <v>0.16666666666666666</v>
      </c>
      <c r="C16" s="59">
        <v>6</v>
      </c>
      <c r="D16" s="34">
        <v>7</v>
      </c>
      <c r="E16" s="109"/>
      <c r="F16" s="108"/>
      <c r="G16" s="59"/>
      <c r="H16" s="34"/>
      <c r="I16" s="56"/>
      <c r="J16" s="56"/>
      <c r="K16" s="59"/>
      <c r="L16" s="58"/>
      <c r="M16" s="105"/>
      <c r="N16" s="106"/>
    </row>
    <row r="17" spans="1:14" ht="12.75">
      <c r="A17" s="31" t="s">
        <v>51</v>
      </c>
      <c r="B17" s="108">
        <v>0.16438356164383564</v>
      </c>
      <c r="C17" s="59">
        <v>14.6</v>
      </c>
      <c r="D17" s="34">
        <v>17</v>
      </c>
      <c r="E17" s="109"/>
      <c r="F17" s="108"/>
      <c r="G17" s="59"/>
      <c r="H17" s="34"/>
      <c r="I17" s="56"/>
      <c r="J17" s="56"/>
      <c r="K17" s="59"/>
      <c r="L17" s="58"/>
      <c r="M17" s="105"/>
      <c r="N17" s="106"/>
    </row>
    <row r="18" spans="1:14" ht="13.5" thickBot="1">
      <c r="A18" s="31"/>
      <c r="B18" s="108"/>
      <c r="C18" s="59"/>
      <c r="D18" s="34"/>
      <c r="E18" s="109"/>
      <c r="F18" s="112"/>
      <c r="G18" s="58"/>
      <c r="H18" s="113"/>
      <c r="I18" s="56"/>
      <c r="J18" s="56"/>
      <c r="K18" s="59"/>
      <c r="L18" s="58"/>
      <c r="M18" s="105"/>
      <c r="N18" s="106"/>
    </row>
    <row r="19" spans="1:14" ht="12.75">
      <c r="A19" s="237" t="s">
        <v>120</v>
      </c>
      <c r="B19" s="238" t="s">
        <v>7</v>
      </c>
      <c r="C19" s="238" t="s">
        <v>118</v>
      </c>
      <c r="D19" s="238" t="s">
        <v>119</v>
      </c>
      <c r="E19" s="238"/>
      <c r="F19" s="238" t="s">
        <v>7</v>
      </c>
      <c r="G19" s="238" t="s">
        <v>118</v>
      </c>
      <c r="H19" s="232" t="s">
        <v>119</v>
      </c>
      <c r="I19" s="56"/>
      <c r="J19" s="56"/>
      <c r="K19" s="59"/>
      <c r="L19" s="58"/>
      <c r="M19" s="105"/>
      <c r="N19" s="106"/>
    </row>
    <row r="20" spans="1:14" ht="12.75">
      <c r="A20" s="31"/>
      <c r="B20" s="108"/>
      <c r="C20" s="59" t="s">
        <v>6</v>
      </c>
      <c r="D20" s="34" t="s">
        <v>6</v>
      </c>
      <c r="E20" s="109"/>
      <c r="F20" s="108"/>
      <c r="G20" s="59" t="s">
        <v>6</v>
      </c>
      <c r="H20" s="34" t="s">
        <v>6</v>
      </c>
      <c r="I20" s="56"/>
      <c r="J20" s="56"/>
      <c r="K20" s="59"/>
      <c r="L20" s="58"/>
      <c r="M20" s="105"/>
      <c r="N20" s="106"/>
    </row>
    <row r="21" spans="1:14" ht="12.75">
      <c r="A21" s="31" t="s">
        <v>59</v>
      </c>
      <c r="B21" s="108">
        <v>0.7322939866369709</v>
      </c>
      <c r="C21" s="59">
        <v>202.05</v>
      </c>
      <c r="D21" s="34">
        <v>350.01</v>
      </c>
      <c r="E21" s="109" t="s">
        <v>94</v>
      </c>
      <c r="F21" s="108">
        <v>-0.2772727272727273</v>
      </c>
      <c r="G21" s="59">
        <v>22</v>
      </c>
      <c r="H21" s="34">
        <v>15.9</v>
      </c>
      <c r="I21" s="56"/>
      <c r="J21" s="56"/>
      <c r="K21" s="59"/>
      <c r="L21" s="58"/>
      <c r="M21" s="105"/>
      <c r="N21" s="106"/>
    </row>
    <row r="22" spans="1:14" ht="12.75">
      <c r="A22" s="31" t="s">
        <v>43</v>
      </c>
      <c r="B22" s="108">
        <v>0.4559386973180077</v>
      </c>
      <c r="C22" s="59">
        <v>2.61</v>
      </c>
      <c r="D22" s="34">
        <v>3.8</v>
      </c>
      <c r="E22" s="109" t="s">
        <v>52</v>
      </c>
      <c r="F22" s="108">
        <v>-0.12650602409638562</v>
      </c>
      <c r="G22" s="59">
        <v>16.6</v>
      </c>
      <c r="H22" s="34">
        <v>14.5</v>
      </c>
      <c r="I22" s="56"/>
      <c r="J22" s="56"/>
      <c r="K22" s="59"/>
      <c r="L22" s="58"/>
      <c r="M22" s="105"/>
      <c r="N22" s="106"/>
    </row>
    <row r="23" spans="1:14" ht="12.75">
      <c r="A23" s="41" t="s">
        <v>72</v>
      </c>
      <c r="B23" s="108">
        <v>0.438125</v>
      </c>
      <c r="C23" s="59">
        <v>80</v>
      </c>
      <c r="D23" s="34">
        <v>115.05</v>
      </c>
      <c r="E23" s="109" t="s">
        <v>68</v>
      </c>
      <c r="F23" s="108">
        <v>-0.12166666666666662</v>
      </c>
      <c r="G23" s="59">
        <v>60</v>
      </c>
      <c r="H23" s="34">
        <v>52.7</v>
      </c>
      <c r="I23" s="56"/>
      <c r="J23" s="56"/>
      <c r="K23" s="59"/>
      <c r="L23" s="58"/>
      <c r="M23" s="105"/>
      <c r="N23" s="106"/>
    </row>
    <row r="24" spans="1:14" ht="12.75">
      <c r="A24" s="31" t="s">
        <v>53</v>
      </c>
      <c r="B24" s="108">
        <v>0.40476190476190477</v>
      </c>
      <c r="C24" s="114">
        <v>4.2</v>
      </c>
      <c r="D24" s="115">
        <v>5.9</v>
      </c>
      <c r="E24" s="109" t="s">
        <v>64</v>
      </c>
      <c r="F24" s="108">
        <v>-0.10052910052910058</v>
      </c>
      <c r="G24" s="59">
        <v>5.67</v>
      </c>
      <c r="H24" s="34">
        <v>5.1</v>
      </c>
      <c r="I24" s="56"/>
      <c r="J24" s="56"/>
      <c r="K24" s="59"/>
      <c r="L24" s="58"/>
      <c r="M24" s="105"/>
      <c r="N24" s="106"/>
    </row>
    <row r="25" spans="1:14" ht="12.75">
      <c r="A25" s="31" t="s">
        <v>55</v>
      </c>
      <c r="B25" s="108">
        <v>0.37735849056603776</v>
      </c>
      <c r="C25" s="59">
        <v>53</v>
      </c>
      <c r="D25" s="34">
        <v>73</v>
      </c>
      <c r="E25" s="109" t="s">
        <v>102</v>
      </c>
      <c r="F25" s="108">
        <v>-0.0946875</v>
      </c>
      <c r="G25" s="59">
        <v>32</v>
      </c>
      <c r="H25" s="34">
        <v>28.97</v>
      </c>
      <c r="I25" s="56"/>
      <c r="J25" s="56"/>
      <c r="K25" s="59"/>
      <c r="L25" s="58"/>
      <c r="M25" s="105"/>
      <c r="N25" s="106"/>
    </row>
    <row r="26" spans="1:14" ht="12.75">
      <c r="A26" s="31" t="s">
        <v>56</v>
      </c>
      <c r="B26" s="108">
        <v>0.375</v>
      </c>
      <c r="C26" s="59">
        <v>0.08</v>
      </c>
      <c r="D26" s="34">
        <v>0.11</v>
      </c>
      <c r="E26" s="109" t="s">
        <v>95</v>
      </c>
      <c r="F26" s="108">
        <v>-0.09230769230769231</v>
      </c>
      <c r="G26" s="59">
        <v>130</v>
      </c>
      <c r="H26" s="34">
        <v>118</v>
      </c>
      <c r="I26" s="56"/>
      <c r="J26" s="56"/>
      <c r="K26" s="59"/>
      <c r="L26" s="58"/>
      <c r="M26" s="105"/>
      <c r="N26" s="106"/>
    </row>
    <row r="27" spans="1:14" ht="12.75">
      <c r="A27" s="31" t="s">
        <v>44</v>
      </c>
      <c r="B27" s="108">
        <v>0.3251028806584363</v>
      </c>
      <c r="C27" s="59">
        <v>12.15</v>
      </c>
      <c r="D27" s="34">
        <v>16.1</v>
      </c>
      <c r="E27" s="109" t="s">
        <v>66</v>
      </c>
      <c r="F27" s="108">
        <v>-0.05487804878048772</v>
      </c>
      <c r="G27" s="59">
        <v>1.64</v>
      </c>
      <c r="H27" s="34">
        <v>1.55</v>
      </c>
      <c r="I27" s="56"/>
      <c r="J27" s="56"/>
      <c r="K27" s="59"/>
      <c r="L27" s="58"/>
      <c r="M27" s="105"/>
      <c r="N27" s="106"/>
    </row>
    <row r="28" spans="1:14" ht="12.75">
      <c r="A28" s="31" t="s">
        <v>8</v>
      </c>
      <c r="B28" s="108">
        <v>0.3207547169811321</v>
      </c>
      <c r="C28" s="59">
        <v>5.3</v>
      </c>
      <c r="D28" s="34">
        <v>7</v>
      </c>
      <c r="E28" s="109" t="s">
        <v>84</v>
      </c>
      <c r="F28" s="108">
        <v>-0.045454545454545456</v>
      </c>
      <c r="G28" s="59">
        <v>22</v>
      </c>
      <c r="H28" s="34">
        <v>21</v>
      </c>
      <c r="I28" s="56"/>
      <c r="J28" s="56"/>
      <c r="K28" s="59"/>
      <c r="L28" s="58"/>
      <c r="M28" s="105"/>
      <c r="N28" s="106"/>
    </row>
    <row r="29" spans="1:14" ht="12.75">
      <c r="A29" s="31" t="s">
        <v>49</v>
      </c>
      <c r="B29" s="108">
        <v>0.31868131868131866</v>
      </c>
      <c r="C29" s="59">
        <v>45.5</v>
      </c>
      <c r="D29" s="34">
        <v>60</v>
      </c>
      <c r="E29" s="109" t="s">
        <v>46</v>
      </c>
      <c r="F29" s="108">
        <v>-0.025</v>
      </c>
      <c r="G29" s="59">
        <v>118</v>
      </c>
      <c r="H29" s="34">
        <v>115.05</v>
      </c>
      <c r="I29" s="56"/>
      <c r="J29" s="56"/>
      <c r="K29" s="59"/>
      <c r="L29" s="58"/>
      <c r="M29" s="105"/>
      <c r="N29" s="106"/>
    </row>
    <row r="30" spans="1:14" ht="13.5" thickBot="1">
      <c r="A30" s="116" t="s">
        <v>51</v>
      </c>
      <c r="B30" s="117">
        <v>0.31782945736434104</v>
      </c>
      <c r="C30" s="118">
        <v>12.9</v>
      </c>
      <c r="D30" s="119">
        <v>17</v>
      </c>
      <c r="E30" s="120" t="s">
        <v>54</v>
      </c>
      <c r="F30" s="117">
        <v>-0.023571428571428618</v>
      </c>
      <c r="G30" s="121">
        <v>42</v>
      </c>
      <c r="H30" s="122">
        <v>41.01</v>
      </c>
      <c r="I30" s="56"/>
      <c r="J30" s="56"/>
      <c r="K30" s="59"/>
      <c r="L30" s="58"/>
      <c r="M30" s="105"/>
      <c r="N30" s="106"/>
    </row>
    <row r="31" spans="1:14" ht="12.75">
      <c r="A31" s="258" t="s">
        <v>14</v>
      </c>
      <c r="B31" s="259"/>
      <c r="C31" s="259"/>
      <c r="D31" s="259"/>
      <c r="E31" s="259"/>
      <c r="F31" s="259"/>
      <c r="G31" s="259"/>
      <c r="H31" s="260"/>
      <c r="K31" s="110"/>
      <c r="L31" s="110"/>
      <c r="M31" s="107"/>
      <c r="N31" s="107"/>
    </row>
    <row r="32" spans="1:14" ht="12.75">
      <c r="A32" s="31" t="s">
        <v>59</v>
      </c>
      <c r="B32" s="108">
        <v>1.201320754716981</v>
      </c>
      <c r="C32" s="59">
        <v>159</v>
      </c>
      <c r="D32" s="34">
        <v>350.01</v>
      </c>
      <c r="E32" s="109" t="s">
        <v>52</v>
      </c>
      <c r="F32" s="108">
        <v>-0.6081081081081081</v>
      </c>
      <c r="G32" s="59">
        <v>37</v>
      </c>
      <c r="H32" s="34">
        <v>14.5</v>
      </c>
      <c r="I32" s="56"/>
      <c r="J32" s="56"/>
      <c r="K32" s="59"/>
      <c r="L32" s="58"/>
      <c r="M32" s="105"/>
      <c r="N32" s="106"/>
    </row>
    <row r="33" spans="1:14" ht="12.75">
      <c r="A33" s="31" t="s">
        <v>49</v>
      </c>
      <c r="B33" s="108">
        <v>1</v>
      </c>
      <c r="C33" s="59">
        <v>30</v>
      </c>
      <c r="D33" s="34">
        <v>60</v>
      </c>
      <c r="E33" s="109" t="s">
        <v>94</v>
      </c>
      <c r="F33" s="108">
        <v>-0.47</v>
      </c>
      <c r="G33" s="59">
        <v>30</v>
      </c>
      <c r="H33" s="34">
        <v>15.9</v>
      </c>
      <c r="I33" s="56"/>
      <c r="J33" s="56"/>
      <c r="K33" s="59"/>
      <c r="L33" s="58"/>
      <c r="M33" s="105"/>
      <c r="N33" s="106"/>
    </row>
    <row r="34" spans="1:14" ht="12.75">
      <c r="A34" s="31" t="s">
        <v>72</v>
      </c>
      <c r="B34" s="108">
        <v>0.9175</v>
      </c>
      <c r="C34" s="59">
        <v>60</v>
      </c>
      <c r="D34" s="34">
        <v>115.05</v>
      </c>
      <c r="E34" s="109" t="s">
        <v>38</v>
      </c>
      <c r="F34" s="108">
        <v>-0.4555555555555555</v>
      </c>
      <c r="G34" s="59">
        <v>4.5</v>
      </c>
      <c r="H34" s="34">
        <v>2.45</v>
      </c>
      <c r="I34" s="75"/>
      <c r="J34" s="75"/>
      <c r="K34" s="59"/>
      <c r="L34" s="58"/>
      <c r="M34" s="105"/>
      <c r="N34" s="106"/>
    </row>
    <row r="35" spans="1:14" ht="12.75">
      <c r="A35" s="31" t="s">
        <v>61</v>
      </c>
      <c r="B35" s="108">
        <v>0.8947368421052632</v>
      </c>
      <c r="C35" s="59">
        <v>19</v>
      </c>
      <c r="D35" s="34">
        <v>36</v>
      </c>
      <c r="E35" s="109" t="s">
        <v>67</v>
      </c>
      <c r="F35" s="108">
        <v>-0.45454545454545453</v>
      </c>
      <c r="G35" s="59">
        <v>22</v>
      </c>
      <c r="H35" s="34">
        <v>12</v>
      </c>
      <c r="I35" s="56"/>
      <c r="J35" s="56"/>
      <c r="K35" s="59"/>
      <c r="L35" s="58"/>
      <c r="M35" s="105"/>
      <c r="N35" s="106"/>
    </row>
    <row r="36" spans="1:14" ht="12.75">
      <c r="A36" s="31" t="s">
        <v>66</v>
      </c>
      <c r="B36" s="108">
        <v>0.7222222222222222</v>
      </c>
      <c r="C36" s="59">
        <v>0.9</v>
      </c>
      <c r="D36" s="34">
        <v>1.55</v>
      </c>
      <c r="E36" s="109" t="s">
        <v>68</v>
      </c>
      <c r="F36" s="108">
        <v>-0.4144444444444444</v>
      </c>
      <c r="G36" s="59">
        <v>90</v>
      </c>
      <c r="H36" s="34">
        <v>52.7</v>
      </c>
      <c r="I36" s="56"/>
      <c r="J36" s="56"/>
      <c r="K36" s="59"/>
      <c r="L36" s="58"/>
      <c r="M36" s="105"/>
      <c r="N36" s="106"/>
    </row>
    <row r="37" spans="1:14" ht="12.75">
      <c r="A37" s="31" t="s">
        <v>102</v>
      </c>
      <c r="B37" s="108">
        <v>0.6094444444444443</v>
      </c>
      <c r="C37" s="59">
        <v>18</v>
      </c>
      <c r="D37" s="34">
        <v>28.97</v>
      </c>
      <c r="E37" s="109" t="s">
        <v>64</v>
      </c>
      <c r="F37" s="108">
        <v>-0.3625</v>
      </c>
      <c r="G37" s="59">
        <v>8</v>
      </c>
      <c r="H37" s="34">
        <v>5.1</v>
      </c>
      <c r="I37" s="56"/>
      <c r="J37" s="56"/>
      <c r="K37" s="59"/>
      <c r="L37" s="58"/>
      <c r="M37" s="105"/>
      <c r="N37" s="106"/>
    </row>
    <row r="38" spans="1:14" ht="12.75">
      <c r="A38" s="31" t="s">
        <v>55</v>
      </c>
      <c r="B38" s="108">
        <v>0.5531914893617021</v>
      </c>
      <c r="C38" s="59">
        <v>47</v>
      </c>
      <c r="D38" s="34">
        <v>73</v>
      </c>
      <c r="E38" s="109" t="s">
        <v>48</v>
      </c>
      <c r="F38" s="108">
        <v>-0.3316033364226135</v>
      </c>
      <c r="G38" s="59">
        <v>53.95</v>
      </c>
      <c r="H38" s="34">
        <v>36.06</v>
      </c>
      <c r="I38" s="56"/>
      <c r="J38" s="56"/>
      <c r="K38" s="59"/>
      <c r="L38" s="58"/>
      <c r="M38" s="105"/>
      <c r="N38" s="106"/>
    </row>
    <row r="39" spans="1:14" ht="12.75">
      <c r="A39" s="41" t="s">
        <v>53</v>
      </c>
      <c r="B39" s="108">
        <v>0.5526315789473686</v>
      </c>
      <c r="C39" s="59">
        <v>3.8</v>
      </c>
      <c r="D39" s="34">
        <v>5.9</v>
      </c>
      <c r="E39" s="109" t="s">
        <v>40</v>
      </c>
      <c r="F39" s="108">
        <v>-0.3129032258064517</v>
      </c>
      <c r="G39" s="59">
        <v>6.2</v>
      </c>
      <c r="H39" s="34">
        <v>4.26</v>
      </c>
      <c r="I39" s="56"/>
      <c r="J39" s="57"/>
      <c r="K39" s="59"/>
      <c r="L39" s="58"/>
      <c r="M39" s="105"/>
      <c r="N39" s="106"/>
    </row>
    <row r="40" spans="1:14" ht="12.75">
      <c r="A40" s="31" t="s">
        <v>60</v>
      </c>
      <c r="B40" s="108">
        <v>0.5330188679245282</v>
      </c>
      <c r="C40" s="59">
        <v>8.48</v>
      </c>
      <c r="D40" s="34">
        <v>13</v>
      </c>
      <c r="E40" s="109" t="s">
        <v>84</v>
      </c>
      <c r="F40" s="108">
        <v>-0.3002332555814729</v>
      </c>
      <c r="G40" s="59">
        <v>30.01</v>
      </c>
      <c r="H40" s="34">
        <v>21</v>
      </c>
      <c r="I40" s="56"/>
      <c r="J40" s="56"/>
      <c r="K40" s="59"/>
      <c r="L40" s="58"/>
      <c r="M40" s="105"/>
      <c r="N40" s="106"/>
    </row>
    <row r="41" spans="1:14" ht="13.5" thickBot="1">
      <c r="A41" s="123" t="s">
        <v>101</v>
      </c>
      <c r="B41" s="117">
        <v>0.5078260869565218</v>
      </c>
      <c r="C41" s="118">
        <v>23</v>
      </c>
      <c r="D41" s="124">
        <v>34.68</v>
      </c>
      <c r="E41" s="125" t="s">
        <v>63</v>
      </c>
      <c r="F41" s="117">
        <v>-0.2564766839378238</v>
      </c>
      <c r="G41" s="118">
        <v>3.86</v>
      </c>
      <c r="H41" s="124">
        <v>2.87</v>
      </c>
      <c r="I41" s="56"/>
      <c r="J41" s="56"/>
      <c r="K41" s="59"/>
      <c r="L41" s="58"/>
      <c r="M41" s="105"/>
      <c r="N41" s="106"/>
    </row>
    <row r="42" spans="2:14" ht="12.75">
      <c r="B42" s="2"/>
      <c r="I42" s="56"/>
      <c r="J42" s="56"/>
      <c r="K42" s="59"/>
      <c r="L42" s="58"/>
      <c r="M42" s="105"/>
      <c r="N42" s="106"/>
    </row>
    <row r="43" spans="1:11" ht="12.75">
      <c r="A43" s="127" t="s">
        <v>78</v>
      </c>
      <c r="B43" s="128"/>
      <c r="C43" s="127"/>
      <c r="D43" s="59" t="s">
        <v>0</v>
      </c>
      <c r="F43" s="59"/>
      <c r="G43" s="59"/>
      <c r="H43" s="59"/>
      <c r="I43" s="105"/>
      <c r="J43" s="105"/>
      <c r="K43" s="106"/>
    </row>
    <row r="44" spans="1:11" ht="12.75">
      <c r="A44" s="270" t="s">
        <v>79</v>
      </c>
      <c r="B44" s="270"/>
      <c r="C44" s="270"/>
      <c r="D44" s="270"/>
      <c r="E44" s="270"/>
      <c r="F44" s="270"/>
      <c r="G44" s="270"/>
      <c r="H44" s="270"/>
      <c r="I44" s="105"/>
      <c r="J44" s="105"/>
      <c r="K44" s="106"/>
    </row>
    <row r="45" spans="1:11" ht="12.75">
      <c r="A45" s="270" t="s">
        <v>130</v>
      </c>
      <c r="B45" s="270"/>
      <c r="C45" s="270"/>
      <c r="D45" s="270"/>
      <c r="E45" s="270"/>
      <c r="F45" s="270"/>
      <c r="G45" s="270"/>
      <c r="H45" s="270"/>
      <c r="I45" s="105"/>
      <c r="J45" s="105"/>
      <c r="K45" s="106"/>
    </row>
    <row r="46" spans="1:11" ht="12.75">
      <c r="A46" s="270" t="s">
        <v>86</v>
      </c>
      <c r="B46" s="270"/>
      <c r="C46" s="270"/>
      <c r="D46" s="270"/>
      <c r="E46" s="270"/>
      <c r="F46" s="270"/>
      <c r="G46" s="270"/>
      <c r="H46" s="270"/>
      <c r="I46" s="105"/>
      <c r="J46" s="105"/>
      <c r="K46" s="106"/>
    </row>
    <row r="47" spans="2:11" ht="12.75">
      <c r="B47" s="2"/>
      <c r="I47" s="105"/>
      <c r="J47" s="105"/>
      <c r="K47" s="106"/>
    </row>
    <row r="48" spans="1:11" ht="12.75">
      <c r="A48" s="127"/>
      <c r="B48" s="128"/>
      <c r="C48" s="127"/>
      <c r="D48" s="59"/>
      <c r="E48" s="129"/>
      <c r="F48" s="59"/>
      <c r="G48" s="59"/>
      <c r="H48" s="59"/>
      <c r="I48" s="105"/>
      <c r="J48" s="105"/>
      <c r="K48" s="106"/>
    </row>
    <row r="49" ht="12.75">
      <c r="B49" s="2"/>
    </row>
    <row r="50" spans="2:8" ht="12.75">
      <c r="B50" s="128"/>
      <c r="C50" s="127"/>
      <c r="D50" s="59"/>
      <c r="E50" s="129"/>
      <c r="F50" s="59"/>
      <c r="G50" s="59"/>
      <c r="H50" s="59"/>
    </row>
    <row r="51" spans="1:8" ht="12.75">
      <c r="A51" s="127"/>
      <c r="B51" s="128"/>
      <c r="C51" s="127"/>
      <c r="D51" s="59"/>
      <c r="E51" s="129"/>
      <c r="F51" s="59"/>
      <c r="G51" s="59"/>
      <c r="H51" s="59"/>
    </row>
    <row r="52" spans="1:8" ht="12.75">
      <c r="A52" s="130"/>
      <c r="B52" s="131"/>
      <c r="C52" s="130"/>
      <c r="D52" s="132"/>
      <c r="E52" s="133"/>
      <c r="F52" s="132"/>
      <c r="G52" s="132"/>
      <c r="H52" s="132"/>
    </row>
  </sheetData>
  <mergeCells count="15">
    <mergeCell ref="A1:H1"/>
    <mergeCell ref="A2:H2"/>
    <mergeCell ref="A3:H3"/>
    <mergeCell ref="A4:A6"/>
    <mergeCell ref="B4:B6"/>
    <mergeCell ref="C4:D4"/>
    <mergeCell ref="E4:E6"/>
    <mergeCell ref="F4:F6"/>
    <mergeCell ref="G4:H4"/>
    <mergeCell ref="A46:H46"/>
    <mergeCell ref="A44:H44"/>
    <mergeCell ref="A45:H45"/>
    <mergeCell ref="A7:H7"/>
    <mergeCell ref="A19:H19"/>
    <mergeCell ref="A31:H31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116" zoomScaleNormal="116" workbookViewId="0" topLeftCell="A8">
      <selection activeCell="D57" sqref="D57"/>
    </sheetView>
  </sheetViews>
  <sheetFormatPr defaultColWidth="19.00390625" defaultRowHeight="12.75"/>
  <cols>
    <col min="1" max="1" width="31.421875" style="219" bestFit="1" customWidth="1"/>
    <col min="2" max="2" width="12.8515625" style="135" bestFit="1" customWidth="1"/>
    <col min="3" max="3" width="14.57421875" style="220" bestFit="1" customWidth="1"/>
    <col min="4" max="4" width="18.7109375" style="135" bestFit="1" customWidth="1"/>
    <col min="5" max="5" width="11.28125" style="135" bestFit="1" customWidth="1"/>
    <col min="6" max="6" width="15.00390625" style="135" bestFit="1" customWidth="1"/>
    <col min="7" max="7" width="17.28125" style="220" bestFit="1" customWidth="1"/>
    <col min="8" max="8" width="15.57421875" style="171" bestFit="1" customWidth="1"/>
    <col min="9" max="9" width="11.28125" style="170" bestFit="1" customWidth="1"/>
    <col min="10" max="16384" width="19.00390625" style="135" customWidth="1"/>
  </cols>
  <sheetData>
    <row r="1" spans="1:9" ht="11.25">
      <c r="A1" s="301" t="s">
        <v>127</v>
      </c>
      <c r="B1" s="297"/>
      <c r="C1" s="297"/>
      <c r="D1" s="297"/>
      <c r="E1" s="297"/>
      <c r="F1" s="297"/>
      <c r="G1" s="297"/>
      <c r="H1" s="297"/>
      <c r="I1" s="302"/>
    </row>
    <row r="2" spans="1:11" ht="12" thickBot="1">
      <c r="A2" s="298" t="s">
        <v>125</v>
      </c>
      <c r="B2" s="299"/>
      <c r="C2" s="299"/>
      <c r="D2" s="299"/>
      <c r="E2" s="299"/>
      <c r="F2" s="299"/>
      <c r="G2" s="299"/>
      <c r="H2" s="299"/>
      <c r="I2" s="300"/>
      <c r="J2" s="136"/>
      <c r="K2" s="136"/>
    </row>
    <row r="3" spans="1:10" ht="11.25">
      <c r="A3" s="303" t="s">
        <v>19</v>
      </c>
      <c r="B3" s="137" t="s">
        <v>122</v>
      </c>
      <c r="C3" s="304" t="s">
        <v>128</v>
      </c>
      <c r="D3" s="306" t="s">
        <v>129</v>
      </c>
      <c r="E3" s="138" t="s">
        <v>41</v>
      </c>
      <c r="F3" s="139" t="s">
        <v>122</v>
      </c>
      <c r="G3" s="308" t="s">
        <v>123</v>
      </c>
      <c r="H3" s="310" t="s">
        <v>124</v>
      </c>
      <c r="I3" s="140" t="s">
        <v>41</v>
      </c>
      <c r="J3" s="141"/>
    </row>
    <row r="4" spans="1:10" ht="12" thickBot="1">
      <c r="A4" s="303"/>
      <c r="B4" s="142" t="s">
        <v>73</v>
      </c>
      <c r="C4" s="305"/>
      <c r="D4" s="307"/>
      <c r="E4" s="142" t="s">
        <v>80</v>
      </c>
      <c r="F4" s="143" t="s">
        <v>73</v>
      </c>
      <c r="G4" s="309"/>
      <c r="H4" s="311"/>
      <c r="I4" s="143" t="s">
        <v>80</v>
      </c>
      <c r="J4" s="141"/>
    </row>
    <row r="5" spans="1:10" ht="11.25">
      <c r="A5" s="144" t="s">
        <v>27</v>
      </c>
      <c r="B5" s="145">
        <v>13900</v>
      </c>
      <c r="C5" s="146">
        <v>257023131</v>
      </c>
      <c r="D5" s="147">
        <v>4286664137.35</v>
      </c>
      <c r="E5" s="148">
        <v>118379.43</v>
      </c>
      <c r="F5" s="146">
        <v>5858</v>
      </c>
      <c r="G5" s="146">
        <v>835597387</v>
      </c>
      <c r="H5" s="147">
        <v>2412033967.33</v>
      </c>
      <c r="I5" s="148">
        <v>72829.41</v>
      </c>
      <c r="J5" s="141"/>
    </row>
    <row r="6" spans="1:10" ht="11.25">
      <c r="A6" s="149"/>
      <c r="B6" s="150"/>
      <c r="C6" s="151"/>
      <c r="D6" s="152"/>
      <c r="E6" s="153"/>
      <c r="F6" s="151"/>
      <c r="G6" s="151"/>
      <c r="H6" s="152"/>
      <c r="I6" s="153"/>
      <c r="J6" s="141"/>
    </row>
    <row r="7" spans="1:10" ht="11.25">
      <c r="A7" s="154" t="s">
        <v>28</v>
      </c>
      <c r="B7" s="155">
        <v>8081</v>
      </c>
      <c r="C7" s="156">
        <v>180469988</v>
      </c>
      <c r="D7" s="157">
        <v>2530976809.2</v>
      </c>
      <c r="E7" s="158">
        <v>114221.65</v>
      </c>
      <c r="F7" s="156">
        <v>5613</v>
      </c>
      <c r="G7" s="156">
        <v>206810700</v>
      </c>
      <c r="H7" s="157">
        <v>1879325784.23</v>
      </c>
      <c r="I7" s="158">
        <v>80008.98</v>
      </c>
      <c r="J7" s="141"/>
    </row>
    <row r="8" spans="1:10" ht="11.25">
      <c r="A8" s="149"/>
      <c r="B8" s="155"/>
      <c r="C8" s="156"/>
      <c r="D8" s="157"/>
      <c r="E8" s="158"/>
      <c r="F8" s="156"/>
      <c r="G8" s="156"/>
      <c r="H8" s="157"/>
      <c r="I8" s="158"/>
      <c r="J8" s="141"/>
    </row>
    <row r="9" spans="1:10" ht="11.25">
      <c r="A9" s="154" t="s">
        <v>29</v>
      </c>
      <c r="B9" s="155">
        <v>6936</v>
      </c>
      <c r="C9" s="156">
        <v>256589017</v>
      </c>
      <c r="D9" s="157">
        <v>3792912858</v>
      </c>
      <c r="E9" s="158">
        <v>111931.18</v>
      </c>
      <c r="F9" s="156">
        <v>10545</v>
      </c>
      <c r="G9" s="156">
        <v>403905507</v>
      </c>
      <c r="H9" s="157">
        <v>3257479039.67</v>
      </c>
      <c r="I9" s="158">
        <v>99630.22</v>
      </c>
      <c r="J9" s="141"/>
    </row>
    <row r="10" spans="1:10" ht="11.25">
      <c r="A10" s="149"/>
      <c r="B10" s="155"/>
      <c r="C10" s="156"/>
      <c r="D10" s="157"/>
      <c r="E10" s="158"/>
      <c r="F10" s="156"/>
      <c r="G10" s="156"/>
      <c r="H10" s="157"/>
      <c r="I10" s="158"/>
      <c r="J10" s="141"/>
    </row>
    <row r="11" spans="1:10" ht="11.25">
      <c r="A11" s="159" t="s">
        <v>30</v>
      </c>
      <c r="B11" s="155">
        <v>9562</v>
      </c>
      <c r="C11" s="156">
        <v>223086140</v>
      </c>
      <c r="D11" s="157">
        <v>3007583950</v>
      </c>
      <c r="E11" s="158">
        <v>119179.47</v>
      </c>
      <c r="F11" s="156">
        <v>15623</v>
      </c>
      <c r="G11" s="156">
        <v>365340131</v>
      </c>
      <c r="H11" s="157">
        <v>4281158250.01</v>
      </c>
      <c r="I11" s="158">
        <v>108274.96</v>
      </c>
      <c r="J11" s="141"/>
    </row>
    <row r="12" spans="1:10" ht="11.25">
      <c r="A12" s="149"/>
      <c r="B12" s="155"/>
      <c r="C12" s="156"/>
      <c r="D12" s="157"/>
      <c r="E12" s="158"/>
      <c r="F12" s="156"/>
      <c r="G12" s="156"/>
      <c r="H12" s="157"/>
      <c r="I12" s="158"/>
      <c r="J12" s="141"/>
    </row>
    <row r="13" spans="1:10" ht="11.25">
      <c r="A13" s="154" t="s">
        <v>31</v>
      </c>
      <c r="B13" s="155"/>
      <c r="C13" s="156"/>
      <c r="D13" s="157"/>
      <c r="E13" s="158"/>
      <c r="F13" s="156">
        <v>9544</v>
      </c>
      <c r="G13" s="156">
        <v>262717477</v>
      </c>
      <c r="H13" s="157">
        <v>3421664249.7</v>
      </c>
      <c r="I13" s="158">
        <v>93967.64</v>
      </c>
      <c r="J13" s="141"/>
    </row>
    <row r="14" spans="1:10" ht="11.25">
      <c r="A14" s="149"/>
      <c r="B14" s="155"/>
      <c r="C14" s="156"/>
      <c r="D14" s="157"/>
      <c r="E14" s="158"/>
      <c r="F14" s="156"/>
      <c r="G14" s="156"/>
      <c r="H14" s="157"/>
      <c r="I14" s="158"/>
      <c r="J14" s="141"/>
    </row>
    <row r="15" spans="1:10" ht="11.25">
      <c r="A15" s="154" t="s">
        <v>91</v>
      </c>
      <c r="B15" s="155"/>
      <c r="C15" s="156"/>
      <c r="D15" s="157"/>
      <c r="E15" s="158"/>
      <c r="F15" s="156">
        <v>5752</v>
      </c>
      <c r="G15" s="156">
        <v>249806262</v>
      </c>
      <c r="H15" s="157">
        <v>1665878661.89</v>
      </c>
      <c r="I15" s="158">
        <v>94718.41</v>
      </c>
      <c r="J15" s="141"/>
    </row>
    <row r="16" spans="1:10" ht="11.25">
      <c r="A16" s="149"/>
      <c r="B16" s="155"/>
      <c r="C16" s="156"/>
      <c r="D16" s="157"/>
      <c r="E16" s="158"/>
      <c r="F16" s="156"/>
      <c r="G16" s="156"/>
      <c r="H16" s="157"/>
      <c r="I16" s="158"/>
      <c r="J16" s="141"/>
    </row>
    <row r="17" spans="1:10" ht="11.25">
      <c r="A17" s="154" t="s">
        <v>32</v>
      </c>
      <c r="B17" s="155"/>
      <c r="C17" s="156"/>
      <c r="D17" s="157"/>
      <c r="E17" s="158"/>
      <c r="F17" s="156">
        <v>5085</v>
      </c>
      <c r="G17" s="156">
        <v>126100835</v>
      </c>
      <c r="H17" s="157">
        <v>1529811082.06</v>
      </c>
      <c r="I17" s="158">
        <v>98145.75</v>
      </c>
      <c r="J17" s="141"/>
    </row>
    <row r="18" spans="1:10" ht="11.25">
      <c r="A18" s="149"/>
      <c r="B18" s="155"/>
      <c r="C18" s="156"/>
      <c r="D18" s="157"/>
      <c r="E18" s="158"/>
      <c r="F18" s="156"/>
      <c r="G18" s="156"/>
      <c r="H18" s="157"/>
      <c r="I18" s="158"/>
      <c r="J18" s="141"/>
    </row>
    <row r="19" spans="1:10" ht="11.25">
      <c r="A19" s="154" t="s">
        <v>33</v>
      </c>
      <c r="B19" s="155"/>
      <c r="C19" s="156"/>
      <c r="D19" s="157"/>
      <c r="E19" s="158"/>
      <c r="F19" s="156">
        <v>4798</v>
      </c>
      <c r="G19" s="156">
        <v>129425756</v>
      </c>
      <c r="H19" s="157">
        <v>1554184513.76</v>
      </c>
      <c r="I19" s="158">
        <v>97267.57</v>
      </c>
      <c r="J19" s="141"/>
    </row>
    <row r="20" spans="1:10" ht="11.25">
      <c r="A20" s="149"/>
      <c r="B20" s="155"/>
      <c r="C20" s="156"/>
      <c r="D20" s="157"/>
      <c r="E20" s="158"/>
      <c r="F20" s="156"/>
      <c r="G20" s="156"/>
      <c r="H20" s="157"/>
      <c r="I20" s="158"/>
      <c r="J20" s="141"/>
    </row>
    <row r="21" spans="1:10" ht="11.25">
      <c r="A21" s="154" t="s">
        <v>34</v>
      </c>
      <c r="B21" s="155"/>
      <c r="C21" s="156"/>
      <c r="D21" s="157"/>
      <c r="E21" s="158"/>
      <c r="F21" s="156">
        <v>4970</v>
      </c>
      <c r="G21" s="156">
        <v>129990446</v>
      </c>
      <c r="H21" s="157">
        <v>1825114999.68</v>
      </c>
      <c r="I21" s="158">
        <v>99819.82</v>
      </c>
      <c r="J21" s="141"/>
    </row>
    <row r="22" spans="1:10" ht="11.25">
      <c r="A22" s="149"/>
      <c r="B22" s="155"/>
      <c r="C22" s="156"/>
      <c r="D22" s="156"/>
      <c r="E22" s="158"/>
      <c r="F22" s="156"/>
      <c r="G22" s="156"/>
      <c r="H22" s="156"/>
      <c r="I22" s="158"/>
      <c r="J22" s="141"/>
    </row>
    <row r="23" spans="1:10" ht="11.25">
      <c r="A23" s="154" t="s">
        <v>35</v>
      </c>
      <c r="B23" s="155"/>
      <c r="C23" s="156"/>
      <c r="D23" s="157"/>
      <c r="E23" s="158"/>
      <c r="F23" s="156">
        <v>5871</v>
      </c>
      <c r="G23" s="156">
        <v>205417471</v>
      </c>
      <c r="H23" s="157">
        <v>1993440701.36</v>
      </c>
      <c r="I23" s="158">
        <v>104000.86</v>
      </c>
      <c r="J23" s="141"/>
    </row>
    <row r="24" spans="1:10" ht="11.25">
      <c r="A24" s="149"/>
      <c r="B24" s="155"/>
      <c r="C24" s="156"/>
      <c r="D24" s="156"/>
      <c r="E24" s="158"/>
      <c r="F24" s="156"/>
      <c r="G24" s="156"/>
      <c r="H24" s="156"/>
      <c r="I24" s="158"/>
      <c r="J24" s="141"/>
    </row>
    <row r="25" spans="1:10" ht="11.25">
      <c r="A25" s="154" t="s">
        <v>36</v>
      </c>
      <c r="B25" s="155"/>
      <c r="C25" s="156"/>
      <c r="D25" s="157"/>
      <c r="E25" s="158"/>
      <c r="F25" s="156">
        <v>6235</v>
      </c>
      <c r="G25" s="156">
        <v>143197439</v>
      </c>
      <c r="H25" s="157">
        <v>2467747224.69</v>
      </c>
      <c r="I25" s="158">
        <v>107329.39</v>
      </c>
      <c r="J25" s="141"/>
    </row>
    <row r="26" spans="1:10" ht="11.25">
      <c r="A26" s="149"/>
      <c r="B26" s="155"/>
      <c r="C26" s="156"/>
      <c r="D26" s="156"/>
      <c r="E26" s="158"/>
      <c r="F26" s="156"/>
      <c r="G26" s="156"/>
      <c r="H26" s="156"/>
      <c r="I26" s="158"/>
      <c r="J26" s="141"/>
    </row>
    <row r="27" spans="1:10" ht="12" thickBot="1">
      <c r="A27" s="154" t="s">
        <v>37</v>
      </c>
      <c r="B27" s="155"/>
      <c r="C27" s="156"/>
      <c r="D27" s="157"/>
      <c r="E27" s="158"/>
      <c r="F27" s="156">
        <v>6914</v>
      </c>
      <c r="G27" s="156">
        <v>182655542</v>
      </c>
      <c r="H27" s="157">
        <v>2682494491.76</v>
      </c>
      <c r="I27" s="158">
        <v>112655.52</v>
      </c>
      <c r="J27" s="141"/>
    </row>
    <row r="28" spans="1:10" ht="11.25">
      <c r="A28" s="160" t="s">
        <v>17</v>
      </c>
      <c r="B28" s="161">
        <f>SUM(B5:B27)</f>
        <v>38479</v>
      </c>
      <c r="C28" s="162">
        <f>SUM(C5:C27)</f>
        <v>917168276</v>
      </c>
      <c r="D28" s="225">
        <f>SUM(D5:D27)</f>
        <v>13618137754.55</v>
      </c>
      <c r="E28" s="165"/>
      <c r="F28" s="163">
        <f>SUM(F5:F27)</f>
        <v>86808</v>
      </c>
      <c r="G28" s="162">
        <f>SUM(G5:G27)</f>
        <v>3240964953</v>
      </c>
      <c r="H28" s="162">
        <f>SUM(H5:H27)</f>
        <v>28970332966.14</v>
      </c>
      <c r="I28" s="165"/>
      <c r="J28" s="141"/>
    </row>
    <row r="29" spans="1:10" ht="11.25" hidden="1">
      <c r="A29" s="166" t="s">
        <v>21</v>
      </c>
      <c r="B29" s="167">
        <f>(B28-F28)/F28</f>
        <v>-0.5567344023592296</v>
      </c>
      <c r="C29" s="168">
        <f>(C28-G28)/G28</f>
        <v>-0.7170076538004452</v>
      </c>
      <c r="D29" s="226">
        <f>(D28-H28)/H28</f>
        <v>-0.5299281589042614</v>
      </c>
      <c r="E29" s="169">
        <f>(E27-I27)/I27</f>
        <v>-1</v>
      </c>
      <c r="F29" s="170"/>
      <c r="G29" s="171"/>
      <c r="I29" s="172"/>
      <c r="J29" s="141"/>
    </row>
    <row r="30" spans="1:10" ht="11.25">
      <c r="A30" s="173" t="s">
        <v>71</v>
      </c>
      <c r="B30" s="174">
        <f>(B11-F11)/F11</f>
        <v>-0.38795365806823273</v>
      </c>
      <c r="C30" s="174">
        <f>(C11-G11)/G11</f>
        <v>-0.3893741172387109</v>
      </c>
      <c r="D30" s="174">
        <f>(D11-H11)/H11</f>
        <v>-0.29748358402939795</v>
      </c>
      <c r="E30" s="174">
        <f>(E11-I11)/I11</f>
        <v>0.10071128172201582</v>
      </c>
      <c r="F30" s="170"/>
      <c r="G30" s="171"/>
      <c r="I30" s="172"/>
      <c r="J30" s="141"/>
    </row>
    <row r="31" spans="1:10" ht="11.25">
      <c r="A31" s="173" t="s">
        <v>83</v>
      </c>
      <c r="B31" s="174">
        <f>(SUM(B5:B27)-SUM(F5:F27))/SUM(F5:F27)</f>
        <v>-0.5567344023592296</v>
      </c>
      <c r="C31" s="174">
        <f>(SUM(C5:C27)-SUM(G5:G27))/SUM(G5:G27)</f>
        <v>-0.7170076538004452</v>
      </c>
      <c r="D31" s="174">
        <f>(SUM(D5:D27)-SUM(H5:H27))/SUM(H5:H27)</f>
        <v>-0.5299281589042614</v>
      </c>
      <c r="E31" s="175">
        <f>(E9-I27)/I27</f>
        <v>-0.006429689375185619</v>
      </c>
      <c r="F31" s="170"/>
      <c r="G31" s="171"/>
      <c r="I31" s="172"/>
      <c r="J31" s="141"/>
    </row>
    <row r="32" spans="1:10" ht="11.25">
      <c r="A32" s="166" t="s">
        <v>97</v>
      </c>
      <c r="B32" s="176">
        <f>B28/D67</f>
        <v>469.2560975609756</v>
      </c>
      <c r="C32" s="171"/>
      <c r="D32" s="168" t="s">
        <v>0</v>
      </c>
      <c r="E32" s="172"/>
      <c r="F32" s="177">
        <v>453</v>
      </c>
      <c r="G32" s="171"/>
      <c r="H32" s="171" t="s">
        <v>0</v>
      </c>
      <c r="I32" s="172"/>
      <c r="J32" s="141"/>
    </row>
    <row r="33" spans="1:10" ht="12" thickBot="1">
      <c r="A33" s="178" t="s">
        <v>98</v>
      </c>
      <c r="B33" s="179"/>
      <c r="C33" s="180">
        <f>C28/D67</f>
        <v>11184978.975609757</v>
      </c>
      <c r="D33" s="227">
        <f>D28/D67</f>
        <v>166074850.6652439</v>
      </c>
      <c r="E33" s="183"/>
      <c r="F33" s="181"/>
      <c r="G33" s="180">
        <v>12759704.539370079</v>
      </c>
      <c r="H33" s="182">
        <v>114056429.00055118</v>
      </c>
      <c r="I33" s="183"/>
      <c r="J33" s="141"/>
    </row>
    <row r="34" spans="1:10" ht="12.75">
      <c r="A34" s="297" t="s">
        <v>117</v>
      </c>
      <c r="B34" s="275"/>
      <c r="C34" s="275"/>
      <c r="D34" s="275"/>
      <c r="E34" s="275"/>
      <c r="F34" s="275"/>
      <c r="G34" s="275"/>
      <c r="H34" s="222"/>
      <c r="I34" s="222"/>
      <c r="J34" s="141"/>
    </row>
    <row r="35" spans="1:10" ht="11.25">
      <c r="A35" s="291"/>
      <c r="B35" s="184" t="s">
        <v>18</v>
      </c>
      <c r="C35" s="292" t="s">
        <v>128</v>
      </c>
      <c r="D35" s="294" t="s">
        <v>129</v>
      </c>
      <c r="E35" s="185" t="s">
        <v>18</v>
      </c>
      <c r="F35" s="184"/>
      <c r="G35" s="296" t="s">
        <v>124</v>
      </c>
      <c r="H35" s="186"/>
      <c r="J35" s="141"/>
    </row>
    <row r="36" spans="1:10" ht="12" thickBot="1">
      <c r="A36" s="291" t="s">
        <v>19</v>
      </c>
      <c r="B36" s="184" t="s">
        <v>73</v>
      </c>
      <c r="C36" s="293" t="s">
        <v>104</v>
      </c>
      <c r="D36" s="295" t="s">
        <v>105</v>
      </c>
      <c r="E36" s="184" t="s">
        <v>20</v>
      </c>
      <c r="F36" s="184" t="s">
        <v>104</v>
      </c>
      <c r="G36" s="296" t="s">
        <v>99</v>
      </c>
      <c r="H36" s="187"/>
      <c r="J36" s="141"/>
    </row>
    <row r="37" spans="1:10" ht="11.25">
      <c r="A37" s="188" t="s">
        <v>27</v>
      </c>
      <c r="B37" s="189">
        <v>4</v>
      </c>
      <c r="C37" s="190">
        <v>204585965</v>
      </c>
      <c r="D37" s="191">
        <v>6634912162.3</v>
      </c>
      <c r="E37" s="151">
        <v>8</v>
      </c>
      <c r="F37" s="151">
        <v>518975</v>
      </c>
      <c r="G37" s="192">
        <v>606128.85</v>
      </c>
      <c r="H37" s="170"/>
      <c r="J37" s="141"/>
    </row>
    <row r="38" spans="1:10" ht="11.25">
      <c r="A38" s="193"/>
      <c r="B38" s="155"/>
      <c r="C38" s="156"/>
      <c r="D38" s="192"/>
      <c r="E38" s="156"/>
      <c r="F38" s="156"/>
      <c r="G38" s="192"/>
      <c r="H38" s="170"/>
      <c r="J38" s="141"/>
    </row>
    <row r="39" spans="1:10" ht="11.25">
      <c r="A39" s="188" t="s">
        <v>28</v>
      </c>
      <c r="B39" s="155">
        <v>3</v>
      </c>
      <c r="C39" s="156">
        <v>21683361</v>
      </c>
      <c r="D39" s="192">
        <v>783853500.15</v>
      </c>
      <c r="E39" s="156">
        <v>2</v>
      </c>
      <c r="F39" s="156">
        <v>16446469</v>
      </c>
      <c r="G39" s="192">
        <v>83871865.11</v>
      </c>
      <c r="H39" s="170"/>
      <c r="J39" s="141"/>
    </row>
    <row r="40" spans="1:10" ht="11.25">
      <c r="A40" s="193"/>
      <c r="B40" s="155"/>
      <c r="C40" s="156"/>
      <c r="D40" s="192"/>
      <c r="E40" s="156"/>
      <c r="F40" s="156"/>
      <c r="G40" s="192"/>
      <c r="H40" s="170"/>
      <c r="J40" s="141"/>
    </row>
    <row r="41" spans="1:10" ht="11.25">
      <c r="A41" s="188" t="s">
        <v>29</v>
      </c>
      <c r="B41" s="155">
        <v>1</v>
      </c>
      <c r="C41" s="156">
        <v>16826</v>
      </c>
      <c r="D41" s="192">
        <v>27089.86</v>
      </c>
      <c r="E41" s="156">
        <v>27</v>
      </c>
      <c r="F41" s="156">
        <v>1917504028</v>
      </c>
      <c r="G41" s="192">
        <v>6900402436.86</v>
      </c>
      <c r="H41" s="170"/>
      <c r="J41" s="141"/>
    </row>
    <row r="42" spans="1:10" ht="11.25">
      <c r="A42" s="193"/>
      <c r="B42" s="155"/>
      <c r="C42" s="156"/>
      <c r="D42" s="192"/>
      <c r="E42" s="156"/>
      <c r="F42" s="156"/>
      <c r="G42" s="192"/>
      <c r="H42" s="170"/>
      <c r="J42" s="141"/>
    </row>
    <row r="43" spans="1:10" ht="11.25">
      <c r="A43" s="194" t="s">
        <v>30</v>
      </c>
      <c r="B43" s="155">
        <v>8</v>
      </c>
      <c r="C43" s="156">
        <v>356347391</v>
      </c>
      <c r="D43" s="192">
        <v>6796609144.25</v>
      </c>
      <c r="E43" s="156">
        <v>1</v>
      </c>
      <c r="F43" s="156">
        <v>1436316</v>
      </c>
      <c r="G43" s="192">
        <v>17738502.6</v>
      </c>
      <c r="H43" s="170"/>
      <c r="J43" s="141"/>
    </row>
    <row r="44" spans="1:10" ht="11.25">
      <c r="A44" s="193"/>
      <c r="B44" s="155"/>
      <c r="C44" s="156"/>
      <c r="D44" s="192"/>
      <c r="E44" s="156"/>
      <c r="F44" s="156"/>
      <c r="G44" s="192"/>
      <c r="H44" s="170"/>
      <c r="J44" s="141"/>
    </row>
    <row r="45" spans="1:10" ht="11.25">
      <c r="A45" s="188" t="s">
        <v>31</v>
      </c>
      <c r="B45" s="195"/>
      <c r="C45" s="156"/>
      <c r="D45" s="192"/>
      <c r="E45" s="196">
        <v>3</v>
      </c>
      <c r="F45" s="156">
        <v>9830884</v>
      </c>
      <c r="G45" s="192">
        <v>7867458.16</v>
      </c>
      <c r="H45" s="170"/>
      <c r="J45" s="141"/>
    </row>
    <row r="46" spans="1:10" ht="11.25">
      <c r="A46" s="193"/>
      <c r="B46" s="155"/>
      <c r="C46" s="156"/>
      <c r="D46" s="192"/>
      <c r="E46" s="156"/>
      <c r="F46" s="156"/>
      <c r="G46" s="192"/>
      <c r="H46" s="170"/>
      <c r="J46" s="141"/>
    </row>
    <row r="47" spans="1:10" ht="11.25">
      <c r="A47" s="188" t="s">
        <v>92</v>
      </c>
      <c r="B47" s="155"/>
      <c r="C47" s="156"/>
      <c r="D47" s="192"/>
      <c r="E47" s="156">
        <v>5</v>
      </c>
      <c r="F47" s="156">
        <v>1585891</v>
      </c>
      <c r="G47" s="192">
        <v>1477805.49</v>
      </c>
      <c r="H47" s="170"/>
      <c r="J47" s="141"/>
    </row>
    <row r="48" spans="1:10" ht="11.25">
      <c r="A48" s="193"/>
      <c r="B48" s="155"/>
      <c r="C48" s="156"/>
      <c r="D48" s="192"/>
      <c r="E48" s="156"/>
      <c r="F48" s="156"/>
      <c r="G48" s="192"/>
      <c r="H48" s="170"/>
      <c r="J48" s="141"/>
    </row>
    <row r="49" spans="1:10" ht="11.25">
      <c r="A49" s="188" t="s">
        <v>32</v>
      </c>
      <c r="B49" s="155"/>
      <c r="C49" s="156"/>
      <c r="D49" s="192"/>
      <c r="E49" s="156">
        <v>13</v>
      </c>
      <c r="F49" s="156">
        <v>583826</v>
      </c>
      <c r="G49" s="192">
        <v>4430393.4</v>
      </c>
      <c r="H49" s="170"/>
      <c r="J49" s="141"/>
    </row>
    <row r="50" spans="1:10" ht="11.25">
      <c r="A50" s="193"/>
      <c r="B50" s="155"/>
      <c r="C50" s="156"/>
      <c r="D50" s="192"/>
      <c r="E50" s="156"/>
      <c r="F50" s="156"/>
      <c r="G50" s="192"/>
      <c r="H50" s="170"/>
      <c r="J50" s="141"/>
    </row>
    <row r="51" spans="1:10" ht="11.25">
      <c r="A51" s="188" t="s">
        <v>33</v>
      </c>
      <c r="B51" s="155"/>
      <c r="C51" s="156"/>
      <c r="D51" s="192"/>
      <c r="E51" s="156">
        <v>3</v>
      </c>
      <c r="F51" s="156">
        <v>5001714</v>
      </c>
      <c r="G51" s="192">
        <v>6895291.1</v>
      </c>
      <c r="H51" s="170"/>
      <c r="J51" s="141"/>
    </row>
    <row r="52" spans="1:10" ht="11.25">
      <c r="A52" s="193"/>
      <c r="B52" s="155"/>
      <c r="C52" s="156"/>
      <c r="D52" s="192"/>
      <c r="E52" s="156"/>
      <c r="F52" s="156"/>
      <c r="G52" s="192"/>
      <c r="H52" s="170"/>
      <c r="J52" s="141"/>
    </row>
    <row r="53" spans="1:10" ht="11.25">
      <c r="A53" s="188" t="s">
        <v>34</v>
      </c>
      <c r="B53" s="155"/>
      <c r="C53" s="156"/>
      <c r="D53" s="192"/>
      <c r="E53" s="156">
        <v>0</v>
      </c>
      <c r="F53" s="156">
        <v>0</v>
      </c>
      <c r="G53" s="192">
        <v>0</v>
      </c>
      <c r="H53" s="170"/>
      <c r="J53" s="141"/>
    </row>
    <row r="54" spans="1:10" ht="11.25">
      <c r="A54" s="193"/>
      <c r="B54" s="155"/>
      <c r="C54" s="156"/>
      <c r="D54" s="192"/>
      <c r="E54" s="156"/>
      <c r="F54" s="156"/>
      <c r="G54" s="192"/>
      <c r="H54" s="170"/>
      <c r="J54" s="141"/>
    </row>
    <row r="55" spans="1:10" ht="11.25">
      <c r="A55" s="188" t="s">
        <v>35</v>
      </c>
      <c r="B55" s="155"/>
      <c r="C55" s="156"/>
      <c r="D55" s="192"/>
      <c r="E55" s="156">
        <v>3</v>
      </c>
      <c r="F55" s="156">
        <v>538444</v>
      </c>
      <c r="G55" s="192">
        <v>953538.96</v>
      </c>
      <c r="H55" s="170"/>
      <c r="J55" s="141"/>
    </row>
    <row r="56" spans="1:10" ht="11.25">
      <c r="A56" s="193"/>
      <c r="B56" s="155"/>
      <c r="C56" s="156"/>
      <c r="D56" s="192"/>
      <c r="E56" s="156"/>
      <c r="F56" s="156"/>
      <c r="G56" s="192"/>
      <c r="H56" s="170"/>
      <c r="J56" s="141"/>
    </row>
    <row r="57" spans="1:10" ht="11.25">
      <c r="A57" s="188" t="s">
        <v>36</v>
      </c>
      <c r="B57" s="155"/>
      <c r="C57" s="156"/>
      <c r="D57" s="192"/>
      <c r="E57" s="156">
        <v>2</v>
      </c>
      <c r="F57" s="156">
        <v>146495</v>
      </c>
      <c r="G57" s="192">
        <v>276876.19</v>
      </c>
      <c r="H57" s="170"/>
      <c r="J57" s="141"/>
    </row>
    <row r="58" spans="1:10" ht="11.25">
      <c r="A58" s="193"/>
      <c r="B58" s="197"/>
      <c r="C58" s="156"/>
      <c r="D58" s="198"/>
      <c r="E58" s="141"/>
      <c r="F58" s="156"/>
      <c r="G58" s="198"/>
      <c r="H58" s="170"/>
      <c r="J58" s="141"/>
    </row>
    <row r="59" spans="1:10" ht="11.25">
      <c r="A59" s="188" t="s">
        <v>37</v>
      </c>
      <c r="B59" s="155"/>
      <c r="C59" s="156"/>
      <c r="D59" s="192"/>
      <c r="E59" s="156">
        <v>0</v>
      </c>
      <c r="F59" s="156">
        <v>0</v>
      </c>
      <c r="G59" s="192">
        <v>0</v>
      </c>
      <c r="H59" s="170"/>
      <c r="J59" s="141"/>
    </row>
    <row r="60" spans="1:10" ht="12" thickBot="1">
      <c r="A60" s="188"/>
      <c r="B60" s="155"/>
      <c r="C60" s="156"/>
      <c r="D60" s="192"/>
      <c r="E60" s="156"/>
      <c r="F60" s="156"/>
      <c r="G60" s="199"/>
      <c r="H60" s="170"/>
      <c r="J60" s="141"/>
    </row>
    <row r="61" spans="1:7" s="170" customFormat="1" ht="11.25">
      <c r="A61" s="200" t="s">
        <v>22</v>
      </c>
      <c r="B61" s="201">
        <f aca="true" t="shared" si="0" ref="B61:G61">SUM(B37:B59)</f>
        <v>16</v>
      </c>
      <c r="C61" s="162">
        <f t="shared" si="0"/>
        <v>582633543</v>
      </c>
      <c r="D61" s="202">
        <f t="shared" si="0"/>
        <v>14215401896.56</v>
      </c>
      <c r="E61" s="203">
        <f t="shared" si="0"/>
        <v>67</v>
      </c>
      <c r="F61" s="162">
        <f t="shared" si="0"/>
        <v>1953593042</v>
      </c>
      <c r="G61" s="164">
        <f t="shared" si="0"/>
        <v>7024520296.719999</v>
      </c>
    </row>
    <row r="62" spans="1:7" s="170" customFormat="1" ht="11.25">
      <c r="A62" s="204" t="s">
        <v>23</v>
      </c>
      <c r="B62" s="205">
        <f aca="true" t="shared" si="1" ref="B62:G62">B61/B65</f>
        <v>0.0004156383945967009</v>
      </c>
      <c r="C62" s="206">
        <f t="shared" si="1"/>
        <v>0.3884736874025621</v>
      </c>
      <c r="D62" s="207">
        <f t="shared" si="1"/>
        <v>0.5107292164327036</v>
      </c>
      <c r="E62" s="206">
        <f t="shared" si="1"/>
        <v>0.0007712230215827338</v>
      </c>
      <c r="F62" s="206">
        <f t="shared" si="1"/>
        <v>0.3760845569306229</v>
      </c>
      <c r="G62" s="207">
        <f t="shared" si="1"/>
        <v>0.19515346389723998</v>
      </c>
    </row>
    <row r="63" spans="1:7" s="170" customFormat="1" ht="12" thickBot="1">
      <c r="A63" s="208" t="s">
        <v>90</v>
      </c>
      <c r="B63" s="209">
        <f>(SUM(B37:B43)-SUM(E37:E43))/SUM(E37:E43)</f>
        <v>-0.5789473684210527</v>
      </c>
      <c r="C63" s="209">
        <f>(SUM(C37:C43)-SUM(F37:F43))/SUM(F37:F43)</f>
        <v>-0.699038276236612</v>
      </c>
      <c r="D63" s="209">
        <f>(SUM(D37:D43)-SUM(G37:G43))/SUM(G37:G43)</f>
        <v>1.0300122042507542</v>
      </c>
      <c r="E63" s="181"/>
      <c r="F63" s="210"/>
      <c r="G63" s="211"/>
    </row>
    <row r="64" spans="1:7" s="170" customFormat="1" ht="11.25">
      <c r="A64" s="212"/>
      <c r="B64" s="206"/>
      <c r="C64" s="206"/>
      <c r="D64" s="206"/>
      <c r="F64" s="171"/>
      <c r="G64" s="171"/>
    </row>
    <row r="65" spans="1:9" s="170" customFormat="1" ht="12" thickBot="1">
      <c r="A65" s="213" t="s">
        <v>24</v>
      </c>
      <c r="B65" s="214">
        <f>B61+B28</f>
        <v>38495</v>
      </c>
      <c r="C65" s="214">
        <f>C28+C61</f>
        <v>1499801819</v>
      </c>
      <c r="D65" s="215">
        <f>D28+D61</f>
        <v>27833539651.11</v>
      </c>
      <c r="E65" s="214">
        <f>E61+F28</f>
        <v>86875</v>
      </c>
      <c r="F65" s="214">
        <f>G28+F61</f>
        <v>5194557995</v>
      </c>
      <c r="G65" s="215">
        <f>H28+G61</f>
        <v>35994853262.86</v>
      </c>
      <c r="I65" s="216"/>
    </row>
    <row r="66" spans="1:7" s="170" customFormat="1" ht="12" thickTop="1">
      <c r="A66" s="212" t="s">
        <v>90</v>
      </c>
      <c r="B66" s="206">
        <f>(SUM(B5:B11,B37:B43)-SUM(F5:F11,E37:E43))/SUM(F5:F11,E37:E43)</f>
        <v>0.02171085808318072</v>
      </c>
      <c r="C66" s="206">
        <f>(SUM(C5:C11,C37:C43)-SUM(G5:G11,F37:F43))/SUM(G5:G11,F37:F43)</f>
        <v>-0.5997923945444226</v>
      </c>
      <c r="D66" s="206">
        <f>(SUM(D5:D11,D37:D43)-SUM(H5:H11,G37:G43))/SUM(H5:H11,G37:G43)</f>
        <v>0.477943355748404</v>
      </c>
      <c r="F66" s="171"/>
      <c r="G66" s="171"/>
    </row>
    <row r="67" spans="1:7" s="170" customFormat="1" ht="11.25">
      <c r="A67" s="217" t="s">
        <v>85</v>
      </c>
      <c r="C67" s="168"/>
      <c r="D67" s="218">
        <f>21+19+21+21</f>
        <v>82</v>
      </c>
      <c r="F67" s="171"/>
      <c r="G67" s="171"/>
    </row>
    <row r="68" spans="1:7" s="170" customFormat="1" ht="11.25">
      <c r="A68" s="217" t="s">
        <v>126</v>
      </c>
      <c r="C68" s="168"/>
      <c r="D68" s="218">
        <v>254</v>
      </c>
      <c r="F68" s="171"/>
      <c r="G68" s="171"/>
    </row>
    <row r="74" ht="11.25">
      <c r="H74" s="170"/>
    </row>
    <row r="75" ht="11.25">
      <c r="H75" s="170"/>
    </row>
  </sheetData>
  <mergeCells count="12">
    <mergeCell ref="A34:G34"/>
    <mergeCell ref="A2:I2"/>
    <mergeCell ref="A1:I1"/>
    <mergeCell ref="A3:A4"/>
    <mergeCell ref="C3:C4"/>
    <mergeCell ref="D3:D4"/>
    <mergeCell ref="G3:G4"/>
    <mergeCell ref="H3:H4"/>
    <mergeCell ref="A35:A36"/>
    <mergeCell ref="C35:C36"/>
    <mergeCell ref="D35:D36"/>
    <mergeCell ref="G35:G36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8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WENTY</cp:lastModifiedBy>
  <cp:lastPrinted>2005-04-29T20:52:57Z</cp:lastPrinted>
  <dcterms:created xsi:type="dcterms:W3CDTF">1999-08-27T15:10:57Z</dcterms:created>
  <dcterms:modified xsi:type="dcterms:W3CDTF">2005-05-02T14:13:57Z</dcterms:modified>
  <cp:category/>
  <cp:version/>
  <cp:contentType/>
  <cp:contentStatus/>
</cp:coreProperties>
</file>