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4 vs 2003" sheetId="3" r:id="rId3"/>
  </sheets>
  <definedNames>
    <definedName name="_xlnm.Print_Area" localSheetId="2">'mkt2004 vs 2003'!$A$1:$I$68</definedName>
    <definedName name="Z_9A1D5FD1_33D0_11D3_80C6_000629376EB2_.wvu.PrintArea" localSheetId="2" hidden="1">'mkt2004 vs 2003'!$A$1:$I$68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'mkt2004 vs 2003'!$29:$29</definedName>
  </definedNames>
  <calcPr fullCalcOnLoad="1"/>
</workbook>
</file>

<file path=xl/sharedStrings.xml><?xml version="1.0" encoding="utf-8"?>
<sst xmlns="http://schemas.openxmlformats.org/spreadsheetml/2006/main" count="250" uniqueCount="136">
  <si>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</si>
  <si>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</si>
  <si>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</si>
  <si>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</si>
  <si>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</si>
  <si>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</si>
  <si>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</si>
  <si>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</si>
  <si>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</si>
  <si>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</si>
  <si>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</si>
  <si>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</si>
  <si>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</si>
  <si>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</si>
  <si>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</si>
  <si>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</si>
  <si>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</si>
  <si>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</si>
  <si>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</si>
  <si>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</si>
  <si>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</si>
  <si>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</si>
  <si>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</si>
  <si>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</si>
  <si>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</si>
  <si>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</si>
  <si>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</si>
  <si>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</si>
  <si>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</si>
  <si>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</si>
  <si>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</si>
  <si>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</si>
  <si>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</si>
  <si>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</si>
  <si>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</si>
  <si>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</si>
  <si>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</si>
  <si>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</si>
  <si>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</si>
  <si>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</si>
  <si>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</si>
  <si>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</si>
  <si>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</si>
  <si>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</si>
  <si>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</si>
  <si>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</si>
  <si>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</si>
  <si>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</si>
  <si>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</si>
  <si>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</si>
  <si>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</si>
  <si>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</si>
  <si>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</si>
  <si>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</si>
  <si>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</si>
  <si>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</si>
  <si>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</si>
  <si>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</si>
  <si>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</si>
  <si>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</si>
  <si>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</si>
  <si>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</si>
  <si>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</si>
  <si>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</si>
  <si>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</si>
  <si>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</si>
  <si>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</si>
  <si>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</si>
  <si>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</si>
  <si>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</si>
  <si>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</si>
  <si>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</si>
  <si>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</si>
  <si>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</si>
  <si>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</si>
  <si>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</si>
  <si>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</si>
  <si>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</si>
  <si>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</si>
  <si>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</si>
  <si>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</si>
  <si>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</si>
  <si>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</si>
  <si>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</si>
  <si>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</si>
  <si>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</si>
  <si>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</si>
  <si>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</si>
  <si>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</si>
  <si>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</si>
  <si>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</si>
  <si>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</si>
  <si>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</si>
  <si>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</si>
  <si>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</si>
  <si>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</si>
  <si>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</si>
  <si>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</si>
  <si>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</si>
  <si>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</si>
  <si>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Volume 2003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</si>
  <si>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</si>
  <si>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</si>
  <si>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</si>
  <si>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</si>
  <si>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</si>
  <si>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</si>
  <si>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 xml:space="preserve"> Volume 2004</t>
  </si>
  <si>
    <t xml:space="preserve">   Value 2004</t>
  </si>
  <si>
    <t>Monthly Trading Statistics (2004 vs 2003)</t>
  </si>
  <si>
    <t>Year-to-Date compares current month with December 2003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</si>
  <si>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</si>
  <si>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</si>
  <si>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</si>
  <si>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</si>
  <si>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</si>
  <si>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</si>
  <si>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</si>
  <si>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</si>
  <si>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</si>
  <si>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</si>
  <si>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</si>
  <si>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</si>
  <si>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</si>
  <si>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</si>
  <si>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</si>
  <si>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</si>
  <si>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</si>
  <si>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</si>
  <si>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</si>
  <si>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Volume 2003</t>
  </si>
  <si>
    <t>Value 2003</t>
  </si>
  <si>
    <t>ORDINARY TRANSACTION</t>
  </si>
  <si>
    <t>(DECEMBER 31, 2004)</t>
  </si>
  <si>
    <t>24:9:5</t>
  </si>
  <si>
    <t>34:4:0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</si>
</sst>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182" fontId="8" fillId="0" borderId="12" xfId="0" applyNumberFormat="1" applyFont="1" applyFill="1" applyBorder="1" applyAlignment="1">
      <alignment horizontal="left"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7" fillId="2" borderId="8" xfId="0" applyFont="1" applyFill="1" applyBorder="1" applyAlignment="1">
      <alignment horizontal="center"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05" zoomScaleNormal="105" workbookViewId="0" topLeftCell="A1">
      <selection activeCell="G51" sqref="G51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9.574218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7.140625" style="2" bestFit="1" customWidth="1"/>
    <col min="12" max="12" width="8.8515625" style="2" bestFit="1" customWidth="1"/>
    <col min="13" max="16384" width="3.7109375" style="2" customWidth="1"/>
  </cols>
  <sheetData>
    <row r="1" spans="1:12" ht="12.75">
      <c r="A1" s="242" t="s">
        <v>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ht="13.5" thickBot="1">
      <c r="A2" s="249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</row>
    <row r="3" spans="1:12" ht="13.5" thickBot="1">
      <c r="A3" s="252"/>
      <c r="B3" s="5"/>
      <c r="C3" s="255"/>
      <c r="D3" s="256" t="s">
        <v>3</v>
      </c>
      <c r="E3" s="256"/>
      <c r="F3" s="257"/>
      <c r="G3" s="261"/>
      <c r="H3" s="262" t="s">
        <v>112</v>
      </c>
      <c r="I3" s="262"/>
      <c r="J3" s="262"/>
      <c r="K3" s="262"/>
      <c r="L3" s="263"/>
    </row>
    <row r="4" spans="1:12" ht="12.75">
      <c r="A4" s="253"/>
      <c r="B4" s="6"/>
      <c r="C4" s="7" t="s">
        <v>4</v>
      </c>
      <c r="D4" s="8" t="s">
        <v>105</v>
      </c>
      <c r="E4" s="8" t="s">
        <v>4</v>
      </c>
      <c r="F4" s="4" t="s">
        <v>4</v>
      </c>
      <c r="G4" s="241" t="s">
        <v>113</v>
      </c>
      <c r="H4" s="248" t="s">
        <v>75</v>
      </c>
      <c r="I4" s="239" t="s">
        <v>75</v>
      </c>
      <c r="J4" s="248"/>
      <c r="K4" s="239" t="s">
        <v>11</v>
      </c>
      <c r="L4" s="240" t="s">
        <v>11</v>
      </c>
    </row>
    <row r="5" spans="1:12" ht="12.75">
      <c r="A5" s="253"/>
      <c r="B5" s="6"/>
      <c r="C5" s="9" t="s">
        <v>5</v>
      </c>
      <c r="D5" s="10" t="s">
        <v>5</v>
      </c>
      <c r="E5" s="10" t="s">
        <v>5</v>
      </c>
      <c r="F5" s="11" t="s">
        <v>5</v>
      </c>
      <c r="G5" s="253" t="s">
        <v>6</v>
      </c>
      <c r="H5" s="264" t="s">
        <v>7</v>
      </c>
      <c r="I5" s="266" t="s">
        <v>6</v>
      </c>
      <c r="J5" s="264" t="s">
        <v>7</v>
      </c>
      <c r="K5" s="268" t="s">
        <v>6</v>
      </c>
      <c r="L5" s="232" t="s">
        <v>7</v>
      </c>
    </row>
    <row r="6" spans="1:12" ht="12.75">
      <c r="A6" s="253" t="s">
        <v>111</v>
      </c>
      <c r="B6" s="6"/>
      <c r="C6" s="12">
        <v>37986</v>
      </c>
      <c r="D6" s="13">
        <v>37986</v>
      </c>
      <c r="E6" s="14">
        <v>38321</v>
      </c>
      <c r="F6" s="14">
        <v>38352</v>
      </c>
      <c r="G6" s="253"/>
      <c r="H6" s="264"/>
      <c r="I6" s="266"/>
      <c r="J6" s="264"/>
      <c r="K6" s="268"/>
      <c r="L6" s="232"/>
    </row>
    <row r="7" spans="1:12" ht="12.75">
      <c r="A7" s="253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53"/>
      <c r="H7" s="264"/>
      <c r="I7" s="266"/>
      <c r="J7" s="264"/>
      <c r="K7" s="268"/>
      <c r="L7" s="232"/>
    </row>
    <row r="8" spans="1:12" ht="13.5" thickBot="1">
      <c r="A8" s="254"/>
      <c r="B8" s="18"/>
      <c r="C8" s="19" t="s">
        <v>11</v>
      </c>
      <c r="D8" s="20" t="s">
        <v>75</v>
      </c>
      <c r="E8" s="20" t="s">
        <v>83</v>
      </c>
      <c r="F8" s="21" t="s">
        <v>76</v>
      </c>
      <c r="G8" s="254"/>
      <c r="H8" s="265"/>
      <c r="I8" s="267"/>
      <c r="J8" s="265" t="s">
        <v>0</v>
      </c>
      <c r="K8" s="269"/>
      <c r="L8" s="233"/>
    </row>
    <row r="9" spans="1:12" ht="12.75">
      <c r="A9" s="22" t="s">
        <v>66</v>
      </c>
      <c r="B9" s="23" t="s">
        <v>0</v>
      </c>
      <c r="C9" s="24">
        <v>22.84</v>
      </c>
      <c r="D9" s="25">
        <v>22.84</v>
      </c>
      <c r="E9" s="25">
        <v>56</v>
      </c>
      <c r="F9" s="26">
        <v>54.3</v>
      </c>
      <c r="G9" s="27">
        <f aca="true" t="shared" si="0" ref="G9:G46">F9-E9</f>
        <v>-1.7000000000000028</v>
      </c>
      <c r="H9" s="28">
        <f aca="true" t="shared" si="1" ref="H9:H46">(G9/E9)</f>
        <v>-0.03035714285714291</v>
      </c>
      <c r="I9" s="29">
        <f aca="true" t="shared" si="2" ref="I9:I46">F9-D9</f>
        <v>31.459999999999997</v>
      </c>
      <c r="J9" s="28">
        <f aca="true" t="shared" si="3" ref="J9:J46">(I9/D9)</f>
        <v>1.3774080560420314</v>
      </c>
      <c r="K9" s="30">
        <f aca="true" t="shared" si="4" ref="K9:K43">F9-C9</f>
        <v>31.459999999999997</v>
      </c>
      <c r="L9" s="31">
        <f aca="true" t="shared" si="5" ref="L9:L46">(K9/C9)</f>
        <v>1.3774080560420314</v>
      </c>
    </row>
    <row r="10" spans="1:12" ht="12.75">
      <c r="A10" s="32" t="s">
        <v>65</v>
      </c>
      <c r="B10" s="33"/>
      <c r="C10" s="34">
        <v>3.99</v>
      </c>
      <c r="D10" s="35">
        <v>3.99</v>
      </c>
      <c r="E10" s="35">
        <v>5.2</v>
      </c>
      <c r="F10" s="36">
        <v>5.67</v>
      </c>
      <c r="G10" s="37">
        <f t="shared" si="0"/>
        <v>0.46999999999999975</v>
      </c>
      <c r="H10" s="38">
        <f t="shared" si="1"/>
        <v>0.09038461538461533</v>
      </c>
      <c r="I10" s="39">
        <f t="shared" si="2"/>
        <v>1.6799999999999997</v>
      </c>
      <c r="J10" s="38">
        <f t="shared" si="3"/>
        <v>0.4210526315789473</v>
      </c>
      <c r="K10" s="40">
        <f t="shared" si="4"/>
        <v>1.6799999999999997</v>
      </c>
      <c r="L10" s="41">
        <f t="shared" si="5"/>
        <v>0.4210526315789473</v>
      </c>
    </row>
    <row r="11" spans="1:12" ht="12.75">
      <c r="A11" s="32" t="s">
        <v>67</v>
      </c>
      <c r="B11" s="33"/>
      <c r="C11" s="34">
        <v>0.81</v>
      </c>
      <c r="D11" s="35">
        <v>0.81</v>
      </c>
      <c r="E11" s="35">
        <v>1.69</v>
      </c>
      <c r="F11" s="36">
        <v>1.64</v>
      </c>
      <c r="G11" s="37">
        <f t="shared" si="0"/>
        <v>-0.050000000000000044</v>
      </c>
      <c r="H11" s="38">
        <f t="shared" si="1"/>
        <v>-0.029585798816568074</v>
      </c>
      <c r="I11" s="39">
        <f t="shared" si="2"/>
        <v>0.8299999999999998</v>
      </c>
      <c r="J11" s="38">
        <f t="shared" si="3"/>
        <v>1.024691358024691</v>
      </c>
      <c r="K11" s="40">
        <f t="shared" si="4"/>
        <v>0.8299999999999998</v>
      </c>
      <c r="L11" s="41">
        <f t="shared" si="5"/>
        <v>1.024691358024691</v>
      </c>
    </row>
    <row r="12" spans="1:12" ht="12.75">
      <c r="A12" s="32" t="s">
        <v>104</v>
      </c>
      <c r="B12" s="33"/>
      <c r="C12" s="34">
        <v>5.99</v>
      </c>
      <c r="D12" s="35">
        <v>5.99</v>
      </c>
      <c r="E12" s="35">
        <v>30</v>
      </c>
      <c r="F12" s="36">
        <v>32</v>
      </c>
      <c r="G12" s="37">
        <f t="shared" si="0"/>
        <v>2</v>
      </c>
      <c r="H12" s="38">
        <f t="shared" si="1"/>
        <v>0.06666666666666667</v>
      </c>
      <c r="I12" s="39">
        <f t="shared" si="2"/>
        <v>26.009999999999998</v>
      </c>
      <c r="J12" s="38">
        <f t="shared" si="3"/>
        <v>4.342237061769615</v>
      </c>
      <c r="K12" s="40">
        <f t="shared" si="4"/>
        <v>26.009999999999998</v>
      </c>
      <c r="L12" s="41">
        <f t="shared" si="5"/>
        <v>4.342237061769615</v>
      </c>
    </row>
    <row r="13" spans="1:12" ht="12.75">
      <c r="A13" s="32" t="s">
        <v>52</v>
      </c>
      <c r="B13" s="33"/>
      <c r="C13" s="34">
        <v>3.5</v>
      </c>
      <c r="D13" s="35">
        <v>3.5</v>
      </c>
      <c r="E13" s="35">
        <v>10.15</v>
      </c>
      <c r="F13" s="36">
        <v>12.9</v>
      </c>
      <c r="G13" s="37">
        <f t="shared" si="0"/>
        <v>2.75</v>
      </c>
      <c r="H13" s="38">
        <f t="shared" si="1"/>
        <v>0.270935960591133</v>
      </c>
      <c r="I13" s="39">
        <f t="shared" si="2"/>
        <v>9.4</v>
      </c>
      <c r="J13" s="38">
        <f t="shared" si="3"/>
        <v>2.685714285714286</v>
      </c>
      <c r="K13" s="40">
        <f t="shared" si="4"/>
        <v>9.4</v>
      </c>
      <c r="L13" s="41">
        <f t="shared" si="5"/>
        <v>2.685714285714286</v>
      </c>
    </row>
    <row r="14" spans="1:12" ht="12.75">
      <c r="A14" s="32" t="s">
        <v>49</v>
      </c>
      <c r="B14" s="33" t="s">
        <v>0</v>
      </c>
      <c r="C14" s="34">
        <v>35</v>
      </c>
      <c r="D14" s="35">
        <v>35</v>
      </c>
      <c r="E14" s="35">
        <v>32</v>
      </c>
      <c r="F14" s="36">
        <v>32</v>
      </c>
      <c r="G14" s="37">
        <f t="shared" si="0"/>
        <v>0</v>
      </c>
      <c r="H14" s="38">
        <f t="shared" si="1"/>
        <v>0</v>
      </c>
      <c r="I14" s="39">
        <f t="shared" si="2"/>
        <v>-3</v>
      </c>
      <c r="J14" s="38">
        <f t="shared" si="3"/>
        <v>-0.08571428571428572</v>
      </c>
      <c r="K14" s="40">
        <f t="shared" si="4"/>
        <v>-3</v>
      </c>
      <c r="L14" s="41">
        <f t="shared" si="5"/>
        <v>-0.08571428571428572</v>
      </c>
    </row>
    <row r="15" spans="1:12" ht="12.75">
      <c r="A15" s="32" t="s">
        <v>57</v>
      </c>
      <c r="B15" s="33" t="s">
        <v>0</v>
      </c>
      <c r="C15" s="34">
        <v>0.12</v>
      </c>
      <c r="D15" s="35">
        <v>0.12</v>
      </c>
      <c r="E15" s="35">
        <v>0.09</v>
      </c>
      <c r="F15" s="36">
        <v>0.08</v>
      </c>
      <c r="G15" s="37">
        <f t="shared" si="0"/>
        <v>-0.009999999999999995</v>
      </c>
      <c r="H15" s="38">
        <f t="shared" si="1"/>
        <v>-0.11111111111111106</v>
      </c>
      <c r="I15" s="39">
        <f t="shared" si="2"/>
        <v>-0.039999999999999994</v>
      </c>
      <c r="J15" s="38">
        <f t="shared" si="3"/>
        <v>-0.3333333333333333</v>
      </c>
      <c r="K15" s="40">
        <f t="shared" si="4"/>
        <v>-0.039999999999999994</v>
      </c>
      <c r="L15" s="41">
        <f t="shared" si="5"/>
        <v>-0.3333333333333333</v>
      </c>
    </row>
    <row r="16" spans="1:12" ht="12.75">
      <c r="A16" s="32" t="s">
        <v>64</v>
      </c>
      <c r="B16" s="33"/>
      <c r="C16" s="34">
        <v>2.99</v>
      </c>
      <c r="D16" s="35">
        <v>2.99</v>
      </c>
      <c r="E16" s="35">
        <v>2.5</v>
      </c>
      <c r="F16" s="36">
        <v>2.5</v>
      </c>
      <c r="G16" s="37">
        <f t="shared" si="0"/>
        <v>0</v>
      </c>
      <c r="H16" s="38">
        <f t="shared" si="1"/>
        <v>0</v>
      </c>
      <c r="I16" s="39">
        <f t="shared" si="2"/>
        <v>-0.4900000000000002</v>
      </c>
      <c r="J16" s="38">
        <f t="shared" si="3"/>
        <v>-0.16387959866220742</v>
      </c>
      <c r="K16" s="40">
        <f t="shared" si="4"/>
        <v>-0.4900000000000002</v>
      </c>
      <c r="L16" s="41">
        <f t="shared" si="5"/>
        <v>-0.16387959866220742</v>
      </c>
    </row>
    <row r="17" spans="1:12" ht="12.75">
      <c r="A17" s="32" t="s">
        <v>41</v>
      </c>
      <c r="B17" s="33"/>
      <c r="C17" s="34">
        <v>2.8</v>
      </c>
      <c r="D17" s="35">
        <v>2.8</v>
      </c>
      <c r="E17" s="35">
        <v>3.7</v>
      </c>
      <c r="F17" s="36">
        <v>3.9</v>
      </c>
      <c r="G17" s="37">
        <f t="shared" si="0"/>
        <v>0.19999999999999973</v>
      </c>
      <c r="H17" s="38">
        <f t="shared" si="1"/>
        <v>0.05405405405405398</v>
      </c>
      <c r="I17" s="39">
        <f t="shared" si="2"/>
        <v>1.1</v>
      </c>
      <c r="J17" s="38">
        <f t="shared" si="3"/>
        <v>0.3928571428571429</v>
      </c>
      <c r="K17" s="40">
        <f t="shared" si="4"/>
        <v>1.1</v>
      </c>
      <c r="L17" s="41">
        <f t="shared" si="5"/>
        <v>0.3928571428571429</v>
      </c>
    </row>
    <row r="18" spans="1:12" ht="12.75">
      <c r="A18" s="32" t="s">
        <v>63</v>
      </c>
      <c r="B18" s="33"/>
      <c r="C18" s="34">
        <v>7.5</v>
      </c>
      <c r="D18" s="35">
        <v>7.5</v>
      </c>
      <c r="E18" s="35">
        <v>21.2</v>
      </c>
      <c r="F18" s="36">
        <v>21.5</v>
      </c>
      <c r="G18" s="37">
        <f t="shared" si="0"/>
        <v>0.3000000000000007</v>
      </c>
      <c r="H18" s="38">
        <f t="shared" si="1"/>
        <v>0.014150943396226448</v>
      </c>
      <c r="I18" s="39">
        <f t="shared" si="2"/>
        <v>14</v>
      </c>
      <c r="J18" s="38">
        <f t="shared" si="3"/>
        <v>1.8666666666666667</v>
      </c>
      <c r="K18" s="40">
        <f t="shared" si="4"/>
        <v>14</v>
      </c>
      <c r="L18" s="41">
        <f t="shared" si="5"/>
        <v>1.8666666666666667</v>
      </c>
    </row>
    <row r="19" spans="1:12" ht="12.75">
      <c r="A19" s="32" t="s">
        <v>43</v>
      </c>
      <c r="B19" s="33"/>
      <c r="C19" s="34">
        <v>5.45</v>
      </c>
      <c r="D19" s="35">
        <v>5.45</v>
      </c>
      <c r="E19" s="35">
        <v>7.2</v>
      </c>
      <c r="F19" s="36">
        <v>8</v>
      </c>
      <c r="G19" s="37">
        <f t="shared" si="0"/>
        <v>0.7999999999999998</v>
      </c>
      <c r="H19" s="38">
        <f t="shared" si="1"/>
        <v>0.11111111111111108</v>
      </c>
      <c r="I19" s="39">
        <f t="shared" si="2"/>
        <v>2.55</v>
      </c>
      <c r="J19" s="38">
        <f t="shared" si="3"/>
        <v>0.4678899082568807</v>
      </c>
      <c r="K19" s="40">
        <f t="shared" si="4"/>
        <v>2.55</v>
      </c>
      <c r="L19" s="41">
        <f t="shared" si="5"/>
        <v>0.4678899082568807</v>
      </c>
    </row>
    <row r="20" spans="1:12" ht="12.75">
      <c r="A20" s="32" t="s">
        <v>53</v>
      </c>
      <c r="B20" s="33"/>
      <c r="C20" s="34">
        <v>10.4</v>
      </c>
      <c r="D20" s="35">
        <v>10.4</v>
      </c>
      <c r="E20" s="35">
        <v>26</v>
      </c>
      <c r="F20" s="36">
        <v>16.6</v>
      </c>
      <c r="G20" s="37">
        <f t="shared" si="0"/>
        <v>-9.399999999999999</v>
      </c>
      <c r="H20" s="38">
        <f t="shared" si="1"/>
        <v>-0.3615384615384615</v>
      </c>
      <c r="I20" s="39">
        <f t="shared" si="2"/>
        <v>6.200000000000001</v>
      </c>
      <c r="J20" s="38">
        <f t="shared" si="3"/>
        <v>0.5961538461538463</v>
      </c>
      <c r="K20" s="40">
        <f t="shared" si="4"/>
        <v>6.200000000000001</v>
      </c>
      <c r="L20" s="41">
        <f t="shared" si="5"/>
        <v>0.5961538461538463</v>
      </c>
    </row>
    <row r="21" spans="1:12" ht="12.75">
      <c r="A21" s="32" t="s">
        <v>96</v>
      </c>
      <c r="B21" s="42"/>
      <c r="C21" s="34">
        <v>80</v>
      </c>
      <c r="D21" s="35">
        <v>80</v>
      </c>
      <c r="E21" s="35">
        <v>115.5</v>
      </c>
      <c r="F21" s="36">
        <v>130</v>
      </c>
      <c r="G21" s="37">
        <f>F21-E21</f>
        <v>14.5</v>
      </c>
      <c r="H21" s="38">
        <f t="shared" si="1"/>
        <v>0.12554112554112554</v>
      </c>
      <c r="I21" s="39">
        <f>F21-D21</f>
        <v>50</v>
      </c>
      <c r="J21" s="38">
        <f t="shared" si="3"/>
        <v>0.625</v>
      </c>
      <c r="K21" s="40">
        <f>F21-C21</f>
        <v>50</v>
      </c>
      <c r="L21" s="41">
        <f t="shared" si="5"/>
        <v>0.625</v>
      </c>
    </row>
    <row r="22" spans="1:12" ht="12.75">
      <c r="A22" s="32" t="s">
        <v>95</v>
      </c>
      <c r="B22" s="33"/>
      <c r="C22" s="34">
        <v>9</v>
      </c>
      <c r="D22" s="35">
        <v>9</v>
      </c>
      <c r="E22" s="35">
        <v>25</v>
      </c>
      <c r="F22" s="36">
        <v>22</v>
      </c>
      <c r="G22" s="37">
        <f>F22-E22</f>
        <v>-3</v>
      </c>
      <c r="H22" s="38">
        <f t="shared" si="1"/>
        <v>-0.12</v>
      </c>
      <c r="I22" s="39">
        <f>F22-D22</f>
        <v>13</v>
      </c>
      <c r="J22" s="38">
        <f t="shared" si="3"/>
        <v>1.4444444444444444</v>
      </c>
      <c r="K22" s="40">
        <f>F22-C22</f>
        <v>13</v>
      </c>
      <c r="L22" s="41">
        <f t="shared" si="5"/>
        <v>1.4444444444444444</v>
      </c>
    </row>
    <row r="23" spans="1:12" ht="12.75">
      <c r="A23" s="32" t="s">
        <v>50</v>
      </c>
      <c r="B23" s="33"/>
      <c r="C23" s="34">
        <v>13.81</v>
      </c>
      <c r="D23" s="35">
        <v>13.81</v>
      </c>
      <c r="E23" s="35">
        <v>33.76</v>
      </c>
      <c r="F23" s="36">
        <v>45.5</v>
      </c>
      <c r="G23" s="37">
        <f t="shared" si="0"/>
        <v>11.740000000000002</v>
      </c>
      <c r="H23" s="38">
        <f t="shared" si="1"/>
        <v>0.34774881516587686</v>
      </c>
      <c r="I23" s="39">
        <f t="shared" si="2"/>
        <v>31.689999999999998</v>
      </c>
      <c r="J23" s="38">
        <f t="shared" si="3"/>
        <v>2.294713975380159</v>
      </c>
      <c r="K23" s="40">
        <f t="shared" si="4"/>
        <v>31.689999999999998</v>
      </c>
      <c r="L23" s="41">
        <f t="shared" si="5"/>
        <v>2.294713975380159</v>
      </c>
    </row>
    <row r="24" spans="1:12" ht="12.75">
      <c r="A24" s="32" t="s">
        <v>44</v>
      </c>
      <c r="B24" s="33"/>
      <c r="C24" s="34">
        <v>1.25</v>
      </c>
      <c r="D24" s="35">
        <v>1.25</v>
      </c>
      <c r="E24" s="35">
        <v>2</v>
      </c>
      <c r="F24" s="36">
        <v>2.61</v>
      </c>
      <c r="G24" s="37">
        <f t="shared" si="0"/>
        <v>0.6099999999999999</v>
      </c>
      <c r="H24" s="38">
        <f t="shared" si="1"/>
        <v>0.30499999999999994</v>
      </c>
      <c r="I24" s="39">
        <f t="shared" si="2"/>
        <v>1.3599999999999999</v>
      </c>
      <c r="J24" s="38">
        <f t="shared" si="3"/>
        <v>1.0879999999999999</v>
      </c>
      <c r="K24" s="40">
        <f t="shared" si="4"/>
        <v>1.3599999999999999</v>
      </c>
      <c r="L24" s="41">
        <f t="shared" si="5"/>
        <v>1.0879999999999999</v>
      </c>
    </row>
    <row r="25" spans="1:12" ht="12.75">
      <c r="A25" s="32" t="s">
        <v>58</v>
      </c>
      <c r="B25" s="33"/>
      <c r="C25" s="34">
        <v>6.75</v>
      </c>
      <c r="D25" s="35">
        <v>6.75</v>
      </c>
      <c r="E25" s="35">
        <v>10</v>
      </c>
      <c r="F25" s="36">
        <v>11</v>
      </c>
      <c r="G25" s="37">
        <f t="shared" si="0"/>
        <v>1</v>
      </c>
      <c r="H25" s="38">
        <f t="shared" si="1"/>
        <v>0.1</v>
      </c>
      <c r="I25" s="39">
        <f t="shared" si="2"/>
        <v>4.25</v>
      </c>
      <c r="J25" s="38">
        <f t="shared" si="3"/>
        <v>0.6296296296296297</v>
      </c>
      <c r="K25" s="40">
        <f t="shared" si="4"/>
        <v>4.25</v>
      </c>
      <c r="L25" s="41">
        <f t="shared" si="5"/>
        <v>0.6296296296296297</v>
      </c>
    </row>
    <row r="26" spans="1:12" ht="12.75">
      <c r="A26" s="32" t="s">
        <v>47</v>
      </c>
      <c r="B26" s="33"/>
      <c r="C26" s="34">
        <v>53.95</v>
      </c>
      <c r="D26" s="35">
        <v>53.95</v>
      </c>
      <c r="E26" s="35">
        <v>120</v>
      </c>
      <c r="F26" s="36">
        <v>118</v>
      </c>
      <c r="G26" s="37">
        <f t="shared" si="0"/>
        <v>-2</v>
      </c>
      <c r="H26" s="38">
        <f t="shared" si="1"/>
        <v>-0.016666666666666666</v>
      </c>
      <c r="I26" s="39">
        <f t="shared" si="2"/>
        <v>64.05</v>
      </c>
      <c r="J26" s="38">
        <f t="shared" si="3"/>
        <v>1.1872103799814642</v>
      </c>
      <c r="K26" s="40">
        <f t="shared" si="4"/>
        <v>64.05</v>
      </c>
      <c r="L26" s="41">
        <f t="shared" si="5"/>
        <v>1.1872103799814642</v>
      </c>
    </row>
    <row r="27" spans="1:12" ht="12.75">
      <c r="A27" s="32" t="s">
        <v>82</v>
      </c>
      <c r="B27" s="33"/>
      <c r="C27" s="34">
        <v>323</v>
      </c>
      <c r="D27" s="35">
        <v>323</v>
      </c>
      <c r="E27" s="35">
        <v>345</v>
      </c>
      <c r="F27" s="36">
        <v>400</v>
      </c>
      <c r="G27" s="37">
        <f t="shared" si="0"/>
        <v>55</v>
      </c>
      <c r="H27" s="38">
        <f t="shared" si="1"/>
        <v>0.15942028985507245</v>
      </c>
      <c r="I27" s="39">
        <f t="shared" si="2"/>
        <v>77</v>
      </c>
      <c r="J27" s="38">
        <f t="shared" si="3"/>
        <v>0.23839009287925697</v>
      </c>
      <c r="K27" s="40">
        <f t="shared" si="4"/>
        <v>77</v>
      </c>
      <c r="L27" s="41">
        <f t="shared" si="5"/>
        <v>0.23839009287925697</v>
      </c>
    </row>
    <row r="28" spans="1:12" ht="12.75">
      <c r="A28" s="32" t="s">
        <v>62</v>
      </c>
      <c r="B28" s="33"/>
      <c r="C28" s="34">
        <v>9.5</v>
      </c>
      <c r="D28" s="35">
        <v>9.5</v>
      </c>
      <c r="E28" s="35">
        <v>27</v>
      </c>
      <c r="F28" s="36">
        <v>29.85</v>
      </c>
      <c r="G28" s="37">
        <f t="shared" si="0"/>
        <v>2.8500000000000014</v>
      </c>
      <c r="H28" s="38">
        <f t="shared" si="1"/>
        <v>0.10555555555555561</v>
      </c>
      <c r="I28" s="39">
        <f t="shared" si="2"/>
        <v>20.35</v>
      </c>
      <c r="J28" s="38">
        <f t="shared" si="3"/>
        <v>2.142105263157895</v>
      </c>
      <c r="K28" s="40">
        <f t="shared" si="4"/>
        <v>20.35</v>
      </c>
      <c r="L28" s="41">
        <f t="shared" si="5"/>
        <v>2.142105263157895</v>
      </c>
    </row>
    <row r="29" spans="1:12" ht="12.75">
      <c r="A29" s="32" t="s">
        <v>54</v>
      </c>
      <c r="B29" s="33"/>
      <c r="C29" s="34">
        <v>1.49</v>
      </c>
      <c r="D29" s="35">
        <v>1.49</v>
      </c>
      <c r="E29" s="35">
        <v>3.89</v>
      </c>
      <c r="F29" s="36">
        <v>4.2</v>
      </c>
      <c r="G29" s="37">
        <f t="shared" si="0"/>
        <v>0.31000000000000005</v>
      </c>
      <c r="H29" s="38">
        <f t="shared" si="1"/>
        <v>0.07969151670951158</v>
      </c>
      <c r="I29" s="39">
        <f t="shared" si="2"/>
        <v>2.71</v>
      </c>
      <c r="J29" s="38">
        <f t="shared" si="3"/>
        <v>1.8187919463087248</v>
      </c>
      <c r="K29" s="40">
        <f t="shared" si="4"/>
        <v>2.71</v>
      </c>
      <c r="L29" s="41">
        <f t="shared" si="5"/>
        <v>1.8187919463087248</v>
      </c>
    </row>
    <row r="30" spans="1:12" ht="12.75">
      <c r="A30" s="32" t="s">
        <v>102</v>
      </c>
      <c r="B30" s="33"/>
      <c r="C30" s="34">
        <v>8.75</v>
      </c>
      <c r="D30" s="35">
        <v>8.75</v>
      </c>
      <c r="E30" s="35">
        <v>16.7</v>
      </c>
      <c r="F30" s="36">
        <v>15.8</v>
      </c>
      <c r="G30" s="37">
        <f t="shared" si="0"/>
        <v>-0.8999999999999986</v>
      </c>
      <c r="H30" s="38">
        <f t="shared" si="1"/>
        <v>-0.053892215568862194</v>
      </c>
      <c r="I30" s="39">
        <f t="shared" si="2"/>
        <v>7.050000000000001</v>
      </c>
      <c r="J30" s="38">
        <f t="shared" si="3"/>
        <v>0.8057142857142858</v>
      </c>
      <c r="K30" s="40">
        <f t="shared" si="4"/>
        <v>7.050000000000001</v>
      </c>
      <c r="L30" s="41">
        <f t="shared" si="5"/>
        <v>0.8057142857142858</v>
      </c>
    </row>
    <row r="31" spans="1:12" ht="12.75">
      <c r="A31" s="32" t="s">
        <v>55</v>
      </c>
      <c r="B31" s="33"/>
      <c r="C31" s="34">
        <v>22.5</v>
      </c>
      <c r="D31" s="35">
        <v>22.5</v>
      </c>
      <c r="E31" s="35">
        <v>36.5</v>
      </c>
      <c r="F31" s="36">
        <v>42</v>
      </c>
      <c r="G31" s="37">
        <f t="shared" si="0"/>
        <v>5.5</v>
      </c>
      <c r="H31" s="38">
        <f t="shared" si="1"/>
        <v>0.1506849315068493</v>
      </c>
      <c r="I31" s="39">
        <f t="shared" si="2"/>
        <v>19.5</v>
      </c>
      <c r="J31" s="38">
        <f t="shared" si="3"/>
        <v>0.8666666666666667</v>
      </c>
      <c r="K31" s="40">
        <f t="shared" si="4"/>
        <v>19.5</v>
      </c>
      <c r="L31" s="41">
        <f t="shared" si="5"/>
        <v>0.8666666666666667</v>
      </c>
    </row>
    <row r="32" spans="1:12" ht="12.75">
      <c r="A32" s="32" t="s">
        <v>59</v>
      </c>
      <c r="B32" s="33"/>
      <c r="C32" s="34">
        <v>1.3</v>
      </c>
      <c r="D32" s="35">
        <v>1.3</v>
      </c>
      <c r="E32" s="35">
        <v>4.1</v>
      </c>
      <c r="F32" s="36">
        <v>4.9</v>
      </c>
      <c r="G32" s="37">
        <f t="shared" si="0"/>
        <v>0.8000000000000007</v>
      </c>
      <c r="H32" s="38">
        <f t="shared" si="1"/>
        <v>0.1951219512195124</v>
      </c>
      <c r="I32" s="39">
        <f t="shared" si="2"/>
        <v>3.6000000000000005</v>
      </c>
      <c r="J32" s="38">
        <f t="shared" si="3"/>
        <v>2.7692307692307696</v>
      </c>
      <c r="K32" s="40">
        <f t="shared" si="4"/>
        <v>3.6000000000000005</v>
      </c>
      <c r="L32" s="41">
        <f t="shared" si="5"/>
        <v>2.7692307692307696</v>
      </c>
    </row>
    <row r="33" spans="1:12" ht="12.75">
      <c r="A33" s="32" t="s">
        <v>60</v>
      </c>
      <c r="B33" s="33"/>
      <c r="C33" s="34">
        <v>68</v>
      </c>
      <c r="D33" s="35">
        <v>68</v>
      </c>
      <c r="E33" s="35">
        <v>177</v>
      </c>
      <c r="F33" s="36">
        <v>202.05</v>
      </c>
      <c r="G33" s="37">
        <f t="shared" si="0"/>
        <v>25.05000000000001</v>
      </c>
      <c r="H33" s="38">
        <f t="shared" si="1"/>
        <v>0.14152542372881363</v>
      </c>
      <c r="I33" s="39">
        <f t="shared" si="2"/>
        <v>134.05</v>
      </c>
      <c r="J33" s="38">
        <f t="shared" si="3"/>
        <v>1.9713235294117648</v>
      </c>
      <c r="K33" s="40">
        <f t="shared" si="4"/>
        <v>134.05</v>
      </c>
      <c r="L33" s="41">
        <f t="shared" si="5"/>
        <v>1.9713235294117648</v>
      </c>
    </row>
    <row r="34" spans="1:12" ht="12.75">
      <c r="A34" s="32" t="s">
        <v>61</v>
      </c>
      <c r="B34" s="33"/>
      <c r="C34" s="34">
        <v>3.9</v>
      </c>
      <c r="D34" s="35">
        <v>3.9</v>
      </c>
      <c r="E34" s="35">
        <v>10.1</v>
      </c>
      <c r="F34" s="36">
        <v>11.3</v>
      </c>
      <c r="G34" s="37">
        <f t="shared" si="0"/>
        <v>1.200000000000001</v>
      </c>
      <c r="H34" s="38">
        <f t="shared" si="1"/>
        <v>0.11881188118811892</v>
      </c>
      <c r="I34" s="39">
        <f t="shared" si="2"/>
        <v>7.4</v>
      </c>
      <c r="J34" s="38">
        <f t="shared" si="3"/>
        <v>1.8974358974358976</v>
      </c>
      <c r="K34" s="40">
        <f t="shared" si="4"/>
        <v>7.4</v>
      </c>
      <c r="L34" s="41">
        <f t="shared" si="5"/>
        <v>1.8974358974358976</v>
      </c>
    </row>
    <row r="35" spans="1:12" ht="12.75">
      <c r="A35" s="32" t="s">
        <v>39</v>
      </c>
      <c r="B35" s="33"/>
      <c r="C35" s="34">
        <v>2.43</v>
      </c>
      <c r="D35" s="35">
        <v>2.43</v>
      </c>
      <c r="E35" s="35">
        <v>2</v>
      </c>
      <c r="F35" s="36">
        <v>2.2</v>
      </c>
      <c r="G35" s="37">
        <f>F35-E35</f>
        <v>0.20000000000000018</v>
      </c>
      <c r="H35" s="38">
        <f t="shared" si="1"/>
        <v>0.10000000000000009</v>
      </c>
      <c r="I35" s="39">
        <f>F35-D35</f>
        <v>-0.22999999999999998</v>
      </c>
      <c r="J35" s="38">
        <f t="shared" si="3"/>
        <v>-0.09465020576131686</v>
      </c>
      <c r="K35" s="40">
        <f>F35-C35</f>
        <v>-0.22999999999999998</v>
      </c>
      <c r="L35" s="41">
        <f t="shared" si="5"/>
        <v>-0.09465020576131686</v>
      </c>
    </row>
    <row r="36" spans="1:12" ht="12.75">
      <c r="A36" s="32" t="s">
        <v>68</v>
      </c>
      <c r="B36" s="33"/>
      <c r="C36" s="34">
        <v>9</v>
      </c>
      <c r="D36" s="35">
        <v>9</v>
      </c>
      <c r="E36" s="35">
        <v>11</v>
      </c>
      <c r="F36" s="36">
        <v>11</v>
      </c>
      <c r="G36" s="37">
        <f t="shared" si="0"/>
        <v>0</v>
      </c>
      <c r="H36" s="38">
        <f t="shared" si="1"/>
        <v>0</v>
      </c>
      <c r="I36" s="39">
        <f t="shared" si="2"/>
        <v>2</v>
      </c>
      <c r="J36" s="38">
        <f t="shared" si="3"/>
        <v>0.2222222222222222</v>
      </c>
      <c r="K36" s="40">
        <f t="shared" si="4"/>
        <v>2</v>
      </c>
      <c r="L36" s="41">
        <f t="shared" si="5"/>
        <v>0.2222222222222222</v>
      </c>
    </row>
    <row r="37" spans="1:12" ht="12.75">
      <c r="A37" s="43" t="s">
        <v>85</v>
      </c>
      <c r="B37" s="33"/>
      <c r="C37" s="34">
        <v>14.6</v>
      </c>
      <c r="D37" s="35">
        <v>14.6</v>
      </c>
      <c r="E37" s="35">
        <v>24</v>
      </c>
      <c r="F37" s="36">
        <v>22</v>
      </c>
      <c r="G37" s="37">
        <f t="shared" si="0"/>
        <v>-2</v>
      </c>
      <c r="H37" s="38">
        <f t="shared" si="1"/>
        <v>-0.08333333333333333</v>
      </c>
      <c r="I37" s="39">
        <f t="shared" si="2"/>
        <v>7.4</v>
      </c>
      <c r="J37" s="38">
        <f t="shared" si="3"/>
        <v>0.5068493150684932</v>
      </c>
      <c r="K37" s="40">
        <f t="shared" si="4"/>
        <v>7.4</v>
      </c>
      <c r="L37" s="41">
        <f t="shared" si="5"/>
        <v>0.5068493150684932</v>
      </c>
    </row>
    <row r="38" spans="1:12" ht="12.75">
      <c r="A38" s="32" t="s">
        <v>69</v>
      </c>
      <c r="B38" s="33"/>
      <c r="C38" s="34">
        <v>50</v>
      </c>
      <c r="D38" s="35">
        <v>50</v>
      </c>
      <c r="E38" s="35">
        <v>60</v>
      </c>
      <c r="F38" s="36">
        <v>60</v>
      </c>
      <c r="G38" s="37">
        <f t="shared" si="0"/>
        <v>0</v>
      </c>
      <c r="H38" s="38">
        <f t="shared" si="1"/>
        <v>0</v>
      </c>
      <c r="I38" s="39">
        <f t="shared" si="2"/>
        <v>10</v>
      </c>
      <c r="J38" s="38">
        <f t="shared" si="3"/>
        <v>0.2</v>
      </c>
      <c r="K38" s="40">
        <f t="shared" si="4"/>
        <v>10</v>
      </c>
      <c r="L38" s="41">
        <f t="shared" si="5"/>
        <v>0.2</v>
      </c>
    </row>
    <row r="39" spans="1:12" ht="12.75">
      <c r="A39" s="32" t="s">
        <v>103</v>
      </c>
      <c r="B39" s="33"/>
      <c r="C39" s="34">
        <v>6.6</v>
      </c>
      <c r="D39" s="35">
        <v>6.6</v>
      </c>
      <c r="E39" s="35">
        <v>33</v>
      </c>
      <c r="F39" s="36">
        <v>34.1</v>
      </c>
      <c r="G39" s="37">
        <f>F39-E39</f>
        <v>1.1000000000000014</v>
      </c>
      <c r="H39" s="38">
        <f t="shared" si="1"/>
        <v>0.033333333333333375</v>
      </c>
      <c r="I39" s="39">
        <f>F39-D39</f>
        <v>27.5</v>
      </c>
      <c r="J39" s="38">
        <f t="shared" si="3"/>
        <v>4.166666666666667</v>
      </c>
      <c r="K39" s="40">
        <f>F39-C39</f>
        <v>27.5</v>
      </c>
      <c r="L39" s="41">
        <f t="shared" si="5"/>
        <v>4.166666666666667</v>
      </c>
    </row>
    <row r="40" spans="1:12" ht="12.75">
      <c r="A40" s="32" t="s">
        <v>56</v>
      </c>
      <c r="B40" s="33"/>
      <c r="C40" s="34">
        <v>18.71</v>
      </c>
      <c r="D40" s="35">
        <v>18.71</v>
      </c>
      <c r="E40" s="35">
        <v>45</v>
      </c>
      <c r="F40" s="36">
        <v>53</v>
      </c>
      <c r="G40" s="37">
        <f t="shared" si="0"/>
        <v>8</v>
      </c>
      <c r="H40" s="38">
        <f t="shared" si="1"/>
        <v>0.17777777777777778</v>
      </c>
      <c r="I40" s="39">
        <f t="shared" si="2"/>
        <v>34.29</v>
      </c>
      <c r="J40" s="38">
        <f t="shared" si="3"/>
        <v>1.832709780865847</v>
      </c>
      <c r="K40" s="40">
        <f t="shared" si="4"/>
        <v>34.29</v>
      </c>
      <c r="L40" s="41">
        <f t="shared" si="5"/>
        <v>1.832709780865847</v>
      </c>
    </row>
    <row r="41" spans="1:12" ht="12.75">
      <c r="A41" s="32" t="s">
        <v>70</v>
      </c>
      <c r="B41" s="33"/>
      <c r="C41" s="34">
        <v>3.4</v>
      </c>
      <c r="D41" s="35">
        <v>3.4</v>
      </c>
      <c r="E41" s="35">
        <v>9.5</v>
      </c>
      <c r="F41" s="36">
        <v>10</v>
      </c>
      <c r="G41" s="37">
        <f t="shared" si="0"/>
        <v>0.5</v>
      </c>
      <c r="H41" s="38">
        <f t="shared" si="1"/>
        <v>0.05263157894736842</v>
      </c>
      <c r="I41" s="39">
        <f t="shared" si="2"/>
        <v>6.6</v>
      </c>
      <c r="J41" s="38">
        <f t="shared" si="3"/>
        <v>1.9411764705882353</v>
      </c>
      <c r="K41" s="40">
        <f t="shared" si="4"/>
        <v>6.6</v>
      </c>
      <c r="L41" s="41">
        <f t="shared" si="5"/>
        <v>1.9411764705882353</v>
      </c>
    </row>
    <row r="42" spans="1:12" ht="12.75">
      <c r="A42" s="32" t="s">
        <v>8</v>
      </c>
      <c r="B42" s="33"/>
      <c r="C42" s="34">
        <v>4.65</v>
      </c>
      <c r="D42" s="35">
        <v>4.65</v>
      </c>
      <c r="E42" s="35">
        <v>4.8</v>
      </c>
      <c r="F42" s="36">
        <v>5.3</v>
      </c>
      <c r="G42" s="37">
        <f t="shared" si="0"/>
        <v>0.5</v>
      </c>
      <c r="H42" s="38">
        <f t="shared" si="1"/>
        <v>0.10416666666666667</v>
      </c>
      <c r="I42" s="39">
        <f t="shared" si="2"/>
        <v>0.6499999999999995</v>
      </c>
      <c r="J42" s="38">
        <f t="shared" si="3"/>
        <v>0.13978494623655902</v>
      </c>
      <c r="K42" s="40">
        <f t="shared" si="4"/>
        <v>0.6499999999999995</v>
      </c>
      <c r="L42" s="41">
        <f t="shared" si="5"/>
        <v>0.13978494623655902</v>
      </c>
    </row>
    <row r="43" spans="1:12" ht="12.75">
      <c r="A43" s="32" t="s">
        <v>94</v>
      </c>
      <c r="B43" s="33"/>
      <c r="C43" s="34">
        <v>345</v>
      </c>
      <c r="D43" s="35">
        <v>345</v>
      </c>
      <c r="E43" s="35">
        <v>450</v>
      </c>
      <c r="F43" s="36">
        <v>434.5</v>
      </c>
      <c r="G43" s="37">
        <f t="shared" si="0"/>
        <v>-15.5</v>
      </c>
      <c r="H43" s="38">
        <f t="shared" si="1"/>
        <v>-0.034444444444444444</v>
      </c>
      <c r="I43" s="39">
        <f t="shared" si="2"/>
        <v>89.5</v>
      </c>
      <c r="J43" s="38">
        <f t="shared" si="3"/>
        <v>0.2594202898550725</v>
      </c>
      <c r="K43" s="40">
        <f t="shared" si="4"/>
        <v>89.5</v>
      </c>
      <c r="L43" s="41">
        <f t="shared" si="5"/>
        <v>0.2594202898550725</v>
      </c>
    </row>
    <row r="44" spans="1:12" ht="12.75">
      <c r="A44" s="32" t="s">
        <v>71</v>
      </c>
      <c r="B44" s="33"/>
      <c r="C44" s="34">
        <v>18.5</v>
      </c>
      <c r="D44" s="35">
        <v>18.5</v>
      </c>
      <c r="E44" s="35">
        <v>20</v>
      </c>
      <c r="F44" s="36">
        <v>20</v>
      </c>
      <c r="G44" s="37">
        <f t="shared" si="0"/>
        <v>0</v>
      </c>
      <c r="H44" s="38">
        <f t="shared" si="1"/>
        <v>0</v>
      </c>
      <c r="I44" s="39">
        <f t="shared" si="2"/>
        <v>1.5</v>
      </c>
      <c r="J44" s="38">
        <f t="shared" si="3"/>
        <v>0.08108108108108109</v>
      </c>
      <c r="K44" s="40">
        <f>F44-C44</f>
        <v>1.5</v>
      </c>
      <c r="L44" s="41">
        <f t="shared" si="5"/>
        <v>0.08108108108108109</v>
      </c>
    </row>
    <row r="45" spans="1:12" ht="12.75">
      <c r="A45" s="32" t="s">
        <v>45</v>
      </c>
      <c r="B45" s="33"/>
      <c r="C45" s="34">
        <v>6.5</v>
      </c>
      <c r="D45" s="35">
        <v>6.5</v>
      </c>
      <c r="E45" s="35">
        <v>10.9</v>
      </c>
      <c r="F45" s="36">
        <v>12.15</v>
      </c>
      <c r="G45" s="37">
        <f t="shared" si="0"/>
        <v>1.25</v>
      </c>
      <c r="H45" s="38">
        <f t="shared" si="1"/>
        <v>0.1146788990825688</v>
      </c>
      <c r="I45" s="39">
        <f t="shared" si="2"/>
        <v>5.65</v>
      </c>
      <c r="J45" s="38">
        <f t="shared" si="3"/>
        <v>0.8692307692307693</v>
      </c>
      <c r="K45" s="40">
        <f>F45-C45</f>
        <v>5.65</v>
      </c>
      <c r="L45" s="41">
        <f t="shared" si="5"/>
        <v>0.8692307692307693</v>
      </c>
    </row>
    <row r="46" spans="1:12" ht="13.5" thickBot="1">
      <c r="A46" s="32" t="s">
        <v>73</v>
      </c>
      <c r="B46" s="33" t="s">
        <v>0</v>
      </c>
      <c r="C46" s="34">
        <v>61</v>
      </c>
      <c r="D46" s="44">
        <v>61</v>
      </c>
      <c r="E46" s="44">
        <v>68</v>
      </c>
      <c r="F46" s="45">
        <v>80</v>
      </c>
      <c r="G46" s="37">
        <f t="shared" si="0"/>
        <v>12</v>
      </c>
      <c r="H46" s="38">
        <f t="shared" si="1"/>
        <v>0.17647058823529413</v>
      </c>
      <c r="I46" s="39">
        <f t="shared" si="2"/>
        <v>19</v>
      </c>
      <c r="J46" s="38">
        <f t="shared" si="3"/>
        <v>0.3114754098360656</v>
      </c>
      <c r="K46" s="40">
        <f>F46-C46</f>
        <v>19</v>
      </c>
      <c r="L46" s="41">
        <f t="shared" si="5"/>
        <v>0.3114754098360656</v>
      </c>
    </row>
    <row r="47" spans="1:12" ht="12.75">
      <c r="A47" s="46" t="s">
        <v>12</v>
      </c>
      <c r="B47" s="47"/>
      <c r="C47" s="48"/>
      <c r="D47" s="49"/>
      <c r="E47" s="48"/>
      <c r="F47" s="48"/>
      <c r="G47" s="50" t="s">
        <v>0</v>
      </c>
      <c r="H47" s="51">
        <f>AVERAGE(H9:H46)</f>
        <v>0.06196143451001742</v>
      </c>
      <c r="I47" s="51" t="s">
        <v>0</v>
      </c>
      <c r="J47" s="51">
        <f>AVERAGE(J9:J46)</f>
        <v>1.1264833517232875</v>
      </c>
      <c r="K47" s="51"/>
      <c r="L47" s="52">
        <f>AVERAGE(L9:L46)</f>
        <v>1.1264833517232875</v>
      </c>
    </row>
    <row r="48" spans="1:12" ht="13.5" thickBot="1">
      <c r="A48" s="53" t="s">
        <v>77</v>
      </c>
      <c r="B48" s="54"/>
      <c r="C48" s="55"/>
      <c r="D48" s="55"/>
      <c r="E48" s="55"/>
      <c r="F48" s="55"/>
      <c r="G48" s="55"/>
      <c r="H48" s="56" t="s">
        <v>134</v>
      </c>
      <c r="I48" s="57"/>
      <c r="J48" s="56" t="s">
        <v>135</v>
      </c>
      <c r="K48" s="55"/>
      <c r="L48" s="58" t="s">
        <v>135</v>
      </c>
    </row>
    <row r="49" spans="1:12" ht="12.75">
      <c r="A49" s="59"/>
      <c r="B49" s="60"/>
      <c r="C49" s="61"/>
      <c r="D49" s="61"/>
      <c r="E49" s="62"/>
      <c r="F49" s="62"/>
      <c r="G49" s="39"/>
      <c r="H49" s="39"/>
      <c r="I49" s="39"/>
      <c r="J49" s="39"/>
      <c r="K49" s="63"/>
      <c r="L49" s="63"/>
    </row>
    <row r="50" spans="1:12" ht="13.5" thickBot="1">
      <c r="A50" s="236" t="s">
        <v>114</v>
      </c>
      <c r="B50" s="236"/>
      <c r="C50" s="236"/>
      <c r="D50" s="61"/>
      <c r="E50" s="62"/>
      <c r="F50" s="62"/>
      <c r="G50" s="39"/>
      <c r="H50" s="39"/>
      <c r="I50" s="39"/>
      <c r="J50" s="39"/>
      <c r="K50" s="63"/>
      <c r="L50" s="63"/>
    </row>
    <row r="51" spans="1:3" ht="12.75">
      <c r="A51" s="64" t="s">
        <v>115</v>
      </c>
      <c r="B51" s="237" t="s">
        <v>46</v>
      </c>
      <c r="C51" s="238"/>
    </row>
    <row r="52" spans="1:12" ht="12.75">
      <c r="A52" s="65" t="s">
        <v>116</v>
      </c>
      <c r="B52" s="258" t="s">
        <v>120</v>
      </c>
      <c r="C52" s="259"/>
      <c r="E52" s="66"/>
      <c r="F52" s="66"/>
      <c r="G52" s="67"/>
      <c r="H52" s="68"/>
      <c r="I52" s="69"/>
      <c r="J52" s="68"/>
      <c r="K52" s="70"/>
      <c r="L52" s="71"/>
    </row>
    <row r="53" spans="1:3" ht="12.75">
      <c r="A53" s="65" t="s">
        <v>117</v>
      </c>
      <c r="B53" s="258" t="s">
        <v>51</v>
      </c>
      <c r="C53" s="259"/>
    </row>
    <row r="54" spans="1:12" ht="13.5" thickBot="1">
      <c r="A54" s="72" t="s">
        <v>118</v>
      </c>
      <c r="B54" s="234" t="s">
        <v>119</v>
      </c>
      <c r="C54" s="235"/>
      <c r="D54" s="73"/>
      <c r="E54" s="73"/>
      <c r="F54" s="73"/>
      <c r="G54" s="73"/>
      <c r="H54" s="74"/>
      <c r="I54" s="75"/>
      <c r="J54" s="74"/>
      <c r="K54" s="76"/>
      <c r="L54" s="74"/>
    </row>
    <row r="55" spans="1:12" ht="13.5" thickBot="1">
      <c r="A55" s="59"/>
      <c r="B55" s="77"/>
      <c r="C55" s="78"/>
      <c r="D55" s="79"/>
      <c r="E55" s="66"/>
      <c r="F55" s="66"/>
      <c r="G55" s="79"/>
      <c r="H55" s="79"/>
      <c r="I55" s="79"/>
      <c r="J55" s="79"/>
      <c r="K55" s="80"/>
      <c r="L55" s="80"/>
    </row>
    <row r="56" spans="1:12" ht="12.75">
      <c r="A56" s="242"/>
      <c r="B56" s="243"/>
      <c r="C56" s="243"/>
      <c r="D56" s="243" t="s">
        <v>27</v>
      </c>
      <c r="E56" s="243"/>
      <c r="F56" s="243"/>
      <c r="G56" s="243"/>
      <c r="H56" s="244"/>
      <c r="I56" s="79"/>
      <c r="J56" s="79"/>
      <c r="K56" s="80"/>
      <c r="L56" s="80"/>
    </row>
    <row r="57" spans="1:12" ht="13.5" thickBot="1">
      <c r="A57" s="245"/>
      <c r="B57" s="246"/>
      <c r="C57" s="246"/>
      <c r="D57" s="246" t="s">
        <v>78</v>
      </c>
      <c r="E57" s="246"/>
      <c r="F57" s="246"/>
      <c r="G57" s="246"/>
      <c r="H57" s="247"/>
      <c r="I57" s="79"/>
      <c r="J57" s="79"/>
      <c r="K57" s="80"/>
      <c r="L57" s="80"/>
    </row>
    <row r="58" spans="1:9" ht="12.75">
      <c r="A58" s="81">
        <v>38352</v>
      </c>
      <c r="B58" s="82"/>
      <c r="D58" s="83">
        <v>112655.52</v>
      </c>
      <c r="E58" s="241" t="s">
        <v>13</v>
      </c>
      <c r="F58" s="239"/>
      <c r="G58" s="239" t="s">
        <v>13</v>
      </c>
      <c r="H58" s="240"/>
      <c r="I58" s="73"/>
    </row>
    <row r="59" spans="1:10" ht="12.75">
      <c r="A59" s="84">
        <v>38321</v>
      </c>
      <c r="B59" s="85"/>
      <c r="D59" s="83">
        <v>107329.39</v>
      </c>
      <c r="E59" s="86" t="s">
        <v>9</v>
      </c>
      <c r="F59" s="40">
        <f>D58-D59</f>
        <v>5326.130000000005</v>
      </c>
      <c r="G59" s="66" t="s">
        <v>88</v>
      </c>
      <c r="H59" s="87">
        <f>F59/D59</f>
        <v>0.04962415234075219</v>
      </c>
      <c r="J59" s="3"/>
    </row>
    <row r="60" spans="1:12" ht="12.75">
      <c r="A60" s="84">
        <v>37986</v>
      </c>
      <c r="B60" s="85"/>
      <c r="D60" s="83">
        <v>67586.72</v>
      </c>
      <c r="E60" s="86" t="s">
        <v>10</v>
      </c>
      <c r="F60" s="40">
        <f>D58-D60</f>
        <v>45068.8</v>
      </c>
      <c r="G60" s="66" t="s">
        <v>89</v>
      </c>
      <c r="H60" s="87">
        <f>F60/D60</f>
        <v>0.6668292232556928</v>
      </c>
      <c r="J60" s="70"/>
      <c r="L60" s="88"/>
    </row>
    <row r="61" spans="1:8" ht="13.5" thickBot="1">
      <c r="A61" s="89">
        <v>37986</v>
      </c>
      <c r="B61" s="90"/>
      <c r="C61" s="91"/>
      <c r="D61" s="92">
        <v>67586.72</v>
      </c>
      <c r="E61" s="93" t="s">
        <v>14</v>
      </c>
      <c r="F61" s="40">
        <f>D58-D61</f>
        <v>45068.8</v>
      </c>
      <c r="G61" s="94" t="s">
        <v>90</v>
      </c>
      <c r="H61" s="95">
        <f>F61/D61</f>
        <v>0.6668292232556928</v>
      </c>
    </row>
    <row r="62" spans="1:10" ht="12.75">
      <c r="A62" s="96" t="s">
        <v>48</v>
      </c>
      <c r="B62" s="82"/>
      <c r="C62" s="97" t="s">
        <v>26</v>
      </c>
      <c r="D62" s="243" t="s">
        <v>97</v>
      </c>
      <c r="E62" s="243" t="s">
        <v>14</v>
      </c>
      <c r="F62" s="243" t="e">
        <f>D59-D62</f>
        <v>#VALUE!</v>
      </c>
      <c r="G62" s="98"/>
      <c r="H62" s="99"/>
      <c r="I62" s="100"/>
      <c r="J62" s="70"/>
    </row>
    <row r="63" spans="1:10" ht="12.75">
      <c r="A63" s="84">
        <v>38321</v>
      </c>
      <c r="B63" s="85"/>
      <c r="C63" s="101">
        <v>838.37</v>
      </c>
      <c r="D63" s="102"/>
      <c r="G63" s="80"/>
      <c r="H63" s="103"/>
      <c r="I63" s="100"/>
      <c r="J63" s="70"/>
    </row>
    <row r="64" spans="1:10" ht="13.5" thickBot="1">
      <c r="A64" s="89">
        <v>38352</v>
      </c>
      <c r="B64" s="90"/>
      <c r="C64" s="104">
        <v>879.3</v>
      </c>
      <c r="D64" s="260">
        <f>C64-C63</f>
        <v>40.92999999999995</v>
      </c>
      <c r="E64" s="260"/>
      <c r="F64" s="105">
        <f>D64/C63</f>
        <v>0.04882092632131392</v>
      </c>
      <c r="G64" s="106"/>
      <c r="H64" s="107"/>
      <c r="I64" s="100"/>
      <c r="J64" s="70"/>
    </row>
    <row r="66" ht="12.75">
      <c r="C66" s="66"/>
    </row>
    <row r="67" spans="1:4" ht="12.75">
      <c r="A67" s="101"/>
      <c r="D67" s="108"/>
    </row>
    <row r="68" ht="12.75">
      <c r="A68" s="101"/>
    </row>
    <row r="69" spans="1:2" ht="12.75">
      <c r="A69" s="101"/>
      <c r="B69" s="108"/>
    </row>
    <row r="70" spans="1:9" ht="12.75">
      <c r="A70" s="101"/>
      <c r="I70" s="101"/>
    </row>
    <row r="71" spans="8:9" ht="12.75">
      <c r="H71" s="101"/>
      <c r="I71" s="101"/>
    </row>
    <row r="72" spans="8:9" ht="12.75">
      <c r="H72" s="101"/>
      <c r="I72" s="101"/>
    </row>
  </sheetData>
  <mergeCells count="25">
    <mergeCell ref="D62:F62"/>
    <mergeCell ref="D64:E64"/>
    <mergeCell ref="G3:L3"/>
    <mergeCell ref="G4:H4"/>
    <mergeCell ref="K4:L4"/>
    <mergeCell ref="G5:G8"/>
    <mergeCell ref="H5:H8"/>
    <mergeCell ref="I5:I8"/>
    <mergeCell ref="J5:J8"/>
    <mergeCell ref="K5:K8"/>
    <mergeCell ref="B54:C54"/>
    <mergeCell ref="A50:C50"/>
    <mergeCell ref="B51:C51"/>
    <mergeCell ref="B52:C52"/>
    <mergeCell ref="B53:C53"/>
    <mergeCell ref="I4:J4"/>
    <mergeCell ref="A1:L1"/>
    <mergeCell ref="A2:L2"/>
    <mergeCell ref="A3:A8"/>
    <mergeCell ref="C3:F3"/>
    <mergeCell ref="L5:L8"/>
    <mergeCell ref="G58:H58"/>
    <mergeCell ref="E58:F58"/>
    <mergeCell ref="A56:H56"/>
    <mergeCell ref="A57:H57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20">
      <selection activeCell="E32" sqref="E32:H35"/>
    </sheetView>
  </sheetViews>
  <sheetFormatPr defaultColWidth="9.140625" defaultRowHeight="12.75"/>
  <cols>
    <col min="1" max="1" width="27.57421875" style="2" customWidth="1"/>
    <col min="2" max="2" width="8.8515625" style="138" bestFit="1" customWidth="1"/>
    <col min="3" max="3" width="7.7109375" style="2" bestFit="1" customWidth="1"/>
    <col min="4" max="4" width="8.57421875" style="2" bestFit="1" customWidth="1"/>
    <col min="5" max="5" width="28.00390625" style="130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0" t="s">
        <v>121</v>
      </c>
      <c r="B1" s="271"/>
      <c r="C1" s="271"/>
      <c r="D1" s="271"/>
      <c r="E1" s="271"/>
      <c r="F1" s="271"/>
      <c r="G1" s="271"/>
      <c r="H1" s="272"/>
    </row>
    <row r="2" spans="1:8" ht="15.75">
      <c r="A2" s="273" t="s">
        <v>15</v>
      </c>
      <c r="B2" s="274"/>
      <c r="C2" s="274"/>
      <c r="D2" s="274"/>
      <c r="E2" s="274"/>
      <c r="F2" s="274"/>
      <c r="G2" s="274"/>
      <c r="H2" s="275"/>
    </row>
    <row r="3" spans="1:8" ht="16.5" thickBot="1">
      <c r="A3" s="276" t="s">
        <v>133</v>
      </c>
      <c r="B3" s="277"/>
      <c r="C3" s="277"/>
      <c r="D3" s="277"/>
      <c r="E3" s="277"/>
      <c r="F3" s="277"/>
      <c r="G3" s="277"/>
      <c r="H3" s="278"/>
    </row>
    <row r="4" spans="1:18" ht="13.5" thickTop="1">
      <c r="A4" s="279" t="s">
        <v>16</v>
      </c>
      <c r="B4" s="281" t="s">
        <v>7</v>
      </c>
      <c r="C4" s="283" t="s">
        <v>126</v>
      </c>
      <c r="D4" s="283"/>
      <c r="E4" s="284" t="s">
        <v>17</v>
      </c>
      <c r="F4" s="281" t="s">
        <v>7</v>
      </c>
      <c r="G4" s="283" t="s">
        <v>126</v>
      </c>
      <c r="H4" s="286"/>
      <c r="I4" s="109"/>
      <c r="J4" s="110"/>
      <c r="Q4" s="111"/>
      <c r="R4" s="111"/>
    </row>
    <row r="5" spans="1:18" ht="12.75">
      <c r="A5" s="279"/>
      <c r="B5" s="281"/>
      <c r="C5" s="1" t="s">
        <v>123</v>
      </c>
      <c r="D5" s="1" t="s">
        <v>124</v>
      </c>
      <c r="E5" s="284"/>
      <c r="F5" s="281"/>
      <c r="G5" s="1" t="s">
        <v>123</v>
      </c>
      <c r="H5" s="227" t="s">
        <v>124</v>
      </c>
      <c r="I5" s="109"/>
      <c r="J5" s="110"/>
      <c r="Q5" s="111"/>
      <c r="R5" s="111"/>
    </row>
    <row r="6" spans="1:18" ht="13.5" thickBot="1">
      <c r="A6" s="280"/>
      <c r="B6" s="282"/>
      <c r="C6" s="225" t="s">
        <v>6</v>
      </c>
      <c r="D6" s="225" t="s">
        <v>6</v>
      </c>
      <c r="E6" s="285"/>
      <c r="F6" s="282"/>
      <c r="G6" s="225" t="s">
        <v>6</v>
      </c>
      <c r="H6" s="228" t="s">
        <v>6</v>
      </c>
      <c r="I6" s="109"/>
      <c r="J6" s="110"/>
      <c r="Q6" s="111"/>
      <c r="R6" s="111"/>
    </row>
    <row r="7" spans="1:18" ht="13.5" thickTop="1">
      <c r="A7" s="288" t="s">
        <v>40</v>
      </c>
      <c r="B7" s="289"/>
      <c r="C7" s="289"/>
      <c r="D7" s="289"/>
      <c r="E7" s="289"/>
      <c r="F7" s="289"/>
      <c r="G7" s="289"/>
      <c r="H7" s="290"/>
      <c r="I7" s="109"/>
      <c r="J7" s="110"/>
      <c r="Q7" s="111"/>
      <c r="R7" s="111"/>
    </row>
    <row r="8" spans="1:14" ht="12.75">
      <c r="A8" s="32" t="s">
        <v>50</v>
      </c>
      <c r="B8" s="112">
        <v>0.34774881516587686</v>
      </c>
      <c r="C8" s="62">
        <v>33.76</v>
      </c>
      <c r="D8" s="36">
        <v>45.5</v>
      </c>
      <c r="E8" s="113" t="s">
        <v>53</v>
      </c>
      <c r="F8" s="112">
        <v>-0.3615384615384615</v>
      </c>
      <c r="G8" s="62">
        <v>26</v>
      </c>
      <c r="H8" s="36">
        <v>16.6</v>
      </c>
      <c r="K8" s="114"/>
      <c r="L8" s="114"/>
      <c r="M8" s="111"/>
      <c r="N8" s="111"/>
    </row>
    <row r="9" spans="1:14" ht="12.75">
      <c r="A9" s="32" t="s">
        <v>44</v>
      </c>
      <c r="B9" s="112">
        <v>0.305</v>
      </c>
      <c r="C9" s="62">
        <v>2</v>
      </c>
      <c r="D9" s="36">
        <v>2.61</v>
      </c>
      <c r="E9" s="113" t="s">
        <v>95</v>
      </c>
      <c r="F9" s="112">
        <v>-0.12</v>
      </c>
      <c r="G9" s="62">
        <v>25</v>
      </c>
      <c r="H9" s="36">
        <v>22</v>
      </c>
      <c r="I9" s="59"/>
      <c r="J9" s="59"/>
      <c r="K9" s="62"/>
      <c r="L9" s="61"/>
      <c r="M9" s="109"/>
      <c r="N9" s="110"/>
    </row>
    <row r="10" spans="1:14" ht="12.75">
      <c r="A10" s="32" t="s">
        <v>52</v>
      </c>
      <c r="B10" s="112">
        <v>0.270935960591133</v>
      </c>
      <c r="C10" s="62">
        <v>10.15</v>
      </c>
      <c r="D10" s="36">
        <v>12.9</v>
      </c>
      <c r="E10" s="113" t="s">
        <v>57</v>
      </c>
      <c r="F10" s="112">
        <v>-0.11111111111111106</v>
      </c>
      <c r="G10" s="62">
        <v>0.09</v>
      </c>
      <c r="H10" s="36">
        <v>0.08</v>
      </c>
      <c r="I10" s="78"/>
      <c r="J10" s="78"/>
      <c r="K10" s="62"/>
      <c r="L10" s="61"/>
      <c r="M10" s="109"/>
      <c r="N10" s="110"/>
    </row>
    <row r="11" spans="1:14" ht="12.75">
      <c r="A11" s="32" t="s">
        <v>59</v>
      </c>
      <c r="B11" s="112">
        <v>0.1951219512195124</v>
      </c>
      <c r="C11" s="62">
        <v>4.1</v>
      </c>
      <c r="D11" s="36">
        <v>4.9</v>
      </c>
      <c r="E11" s="113" t="s">
        <v>85</v>
      </c>
      <c r="F11" s="112">
        <v>-0.08333333333333333</v>
      </c>
      <c r="G11" s="62">
        <v>24</v>
      </c>
      <c r="H11" s="36">
        <v>22</v>
      </c>
      <c r="I11" s="59"/>
      <c r="J11" s="59"/>
      <c r="K11" s="62"/>
      <c r="L11" s="61"/>
      <c r="M11" s="109"/>
      <c r="N11" s="110"/>
    </row>
    <row r="12" spans="1:14" ht="12.75">
      <c r="A12" s="43" t="s">
        <v>56</v>
      </c>
      <c r="B12" s="112">
        <v>0.17777777777777778</v>
      </c>
      <c r="C12" s="62">
        <v>45</v>
      </c>
      <c r="D12" s="36">
        <v>53</v>
      </c>
      <c r="E12" s="113" t="s">
        <v>102</v>
      </c>
      <c r="F12" s="112">
        <v>-0.053892215568862194</v>
      </c>
      <c r="G12" s="62">
        <v>16.7</v>
      </c>
      <c r="H12" s="36">
        <v>15.8</v>
      </c>
      <c r="I12" s="59"/>
      <c r="J12" s="59"/>
      <c r="K12" s="62"/>
      <c r="L12" s="61"/>
      <c r="M12" s="109"/>
      <c r="N12" s="110"/>
    </row>
    <row r="13" spans="1:14" ht="12.75">
      <c r="A13" s="32" t="s">
        <v>73</v>
      </c>
      <c r="B13" s="112">
        <v>0.17647058823529413</v>
      </c>
      <c r="C13" s="62">
        <v>68</v>
      </c>
      <c r="D13" s="36">
        <v>80</v>
      </c>
      <c r="E13" s="113" t="s">
        <v>94</v>
      </c>
      <c r="F13" s="112">
        <v>-0.034444444444444444</v>
      </c>
      <c r="G13" s="62">
        <v>450</v>
      </c>
      <c r="H13" s="36">
        <v>434.5</v>
      </c>
      <c r="I13" s="59"/>
      <c r="J13" s="59"/>
      <c r="K13" s="62"/>
      <c r="L13" s="61"/>
      <c r="M13" s="109"/>
      <c r="N13" s="110"/>
    </row>
    <row r="14" spans="1:14" ht="12.75">
      <c r="A14" s="32" t="s">
        <v>82</v>
      </c>
      <c r="B14" s="112">
        <v>0.15942028985507245</v>
      </c>
      <c r="C14" s="62">
        <v>345</v>
      </c>
      <c r="D14" s="36">
        <v>400</v>
      </c>
      <c r="E14" s="113" t="s">
        <v>66</v>
      </c>
      <c r="F14" s="112">
        <v>-0.03035714285714291</v>
      </c>
      <c r="G14" s="62">
        <v>56</v>
      </c>
      <c r="H14" s="36">
        <v>54.3</v>
      </c>
      <c r="I14" s="59"/>
      <c r="J14" s="115"/>
      <c r="K14" s="62"/>
      <c r="L14" s="61"/>
      <c r="M14" s="109"/>
      <c r="N14" s="110"/>
    </row>
    <row r="15" spans="1:14" ht="12.75">
      <c r="A15" s="32" t="s">
        <v>55</v>
      </c>
      <c r="B15" s="112">
        <v>0.1506849315068493</v>
      </c>
      <c r="C15" s="62">
        <v>36.5</v>
      </c>
      <c r="D15" s="36">
        <v>42</v>
      </c>
      <c r="E15" s="113" t="s">
        <v>67</v>
      </c>
      <c r="F15" s="112">
        <v>-0.029585798816568074</v>
      </c>
      <c r="G15" s="62">
        <v>1.69</v>
      </c>
      <c r="H15" s="36">
        <v>1.64</v>
      </c>
      <c r="I15" s="59"/>
      <c r="J15" s="59"/>
      <c r="K15" s="62"/>
      <c r="L15" s="61"/>
      <c r="M15" s="109"/>
      <c r="N15" s="110"/>
    </row>
    <row r="16" spans="1:14" ht="12.75">
      <c r="A16" s="32" t="s">
        <v>60</v>
      </c>
      <c r="B16" s="112">
        <v>0.14152542372881363</v>
      </c>
      <c r="C16" s="62">
        <v>177</v>
      </c>
      <c r="D16" s="36">
        <v>202.05</v>
      </c>
      <c r="E16" s="113" t="s">
        <v>47</v>
      </c>
      <c r="F16" s="112">
        <v>-0.016666666666666666</v>
      </c>
      <c r="G16" s="62">
        <v>120</v>
      </c>
      <c r="H16" s="36">
        <v>118</v>
      </c>
      <c r="I16" s="59"/>
      <c r="J16" s="59"/>
      <c r="K16" s="62"/>
      <c r="L16" s="61"/>
      <c r="M16" s="109"/>
      <c r="N16" s="110"/>
    </row>
    <row r="17" spans="1:14" ht="12.75">
      <c r="A17" s="32" t="s">
        <v>96</v>
      </c>
      <c r="B17" s="112">
        <v>0.12554112554112554</v>
      </c>
      <c r="C17" s="62">
        <v>115.5</v>
      </c>
      <c r="D17" s="36">
        <v>130</v>
      </c>
      <c r="E17" s="113"/>
      <c r="F17" s="112"/>
      <c r="G17" s="62"/>
      <c r="H17" s="36"/>
      <c r="I17" s="59"/>
      <c r="J17" s="59"/>
      <c r="K17" s="62"/>
      <c r="L17" s="61"/>
      <c r="M17" s="109"/>
      <c r="N17" s="110"/>
    </row>
    <row r="18" spans="1:14" ht="13.5" thickBot="1">
      <c r="A18" s="32"/>
      <c r="B18" s="112"/>
      <c r="C18" s="62"/>
      <c r="D18" s="36"/>
      <c r="E18" s="113"/>
      <c r="F18" s="116"/>
      <c r="G18" s="61"/>
      <c r="H18" s="117"/>
      <c r="I18" s="59"/>
      <c r="J18" s="59"/>
      <c r="K18" s="62"/>
      <c r="L18" s="61"/>
      <c r="M18" s="109"/>
      <c r="N18" s="110"/>
    </row>
    <row r="19" spans="1:14" ht="12.75">
      <c r="A19" s="242" t="s">
        <v>125</v>
      </c>
      <c r="B19" s="243" t="s">
        <v>7</v>
      </c>
      <c r="C19" s="243" t="s">
        <v>123</v>
      </c>
      <c r="D19" s="243" t="s">
        <v>124</v>
      </c>
      <c r="E19" s="243"/>
      <c r="F19" s="243" t="s">
        <v>7</v>
      </c>
      <c r="G19" s="243" t="s">
        <v>123</v>
      </c>
      <c r="H19" s="244" t="s">
        <v>124</v>
      </c>
      <c r="I19" s="59"/>
      <c r="J19" s="59"/>
      <c r="K19" s="62"/>
      <c r="L19" s="61"/>
      <c r="M19" s="109"/>
      <c r="N19" s="110"/>
    </row>
    <row r="20" spans="1:14" ht="12.75">
      <c r="A20" s="32"/>
      <c r="B20" s="112"/>
      <c r="C20" s="62" t="s">
        <v>6</v>
      </c>
      <c r="D20" s="36" t="s">
        <v>6</v>
      </c>
      <c r="E20" s="113"/>
      <c r="F20" s="112"/>
      <c r="G20" s="62" t="s">
        <v>6</v>
      </c>
      <c r="H20" s="36" t="s">
        <v>6</v>
      </c>
      <c r="I20" s="59"/>
      <c r="J20" s="59"/>
      <c r="K20" s="62"/>
      <c r="L20" s="61"/>
      <c r="M20" s="109"/>
      <c r="N20" s="110"/>
    </row>
    <row r="21" spans="1:14" ht="12.75">
      <c r="A21" s="32" t="s">
        <v>104</v>
      </c>
      <c r="B21" s="112">
        <v>4.342237061769615</v>
      </c>
      <c r="C21" s="62">
        <v>5.99</v>
      </c>
      <c r="D21" s="36">
        <v>32</v>
      </c>
      <c r="E21" s="113" t="s">
        <v>57</v>
      </c>
      <c r="F21" s="112">
        <v>-0.3333333333333333</v>
      </c>
      <c r="G21" s="62">
        <v>0.12</v>
      </c>
      <c r="H21" s="36">
        <v>0.08</v>
      </c>
      <c r="I21" s="59"/>
      <c r="J21" s="59"/>
      <c r="K21" s="62"/>
      <c r="L21" s="61"/>
      <c r="M21" s="109"/>
      <c r="N21" s="110"/>
    </row>
    <row r="22" spans="1:14" ht="12.75">
      <c r="A22" s="32" t="s">
        <v>103</v>
      </c>
      <c r="B22" s="112">
        <v>4.166666666666667</v>
      </c>
      <c r="C22" s="62">
        <v>6.6</v>
      </c>
      <c r="D22" s="36">
        <v>34.1</v>
      </c>
      <c r="E22" s="113" t="s">
        <v>64</v>
      </c>
      <c r="F22" s="112">
        <v>-0.16387959866220742</v>
      </c>
      <c r="G22" s="62">
        <v>2.99</v>
      </c>
      <c r="H22" s="36">
        <v>2.5</v>
      </c>
      <c r="I22" s="59"/>
      <c r="J22" s="59"/>
      <c r="K22" s="62"/>
      <c r="L22" s="61"/>
      <c r="M22" s="109"/>
      <c r="N22" s="110"/>
    </row>
    <row r="23" spans="1:14" ht="12.75">
      <c r="A23" s="43" t="s">
        <v>59</v>
      </c>
      <c r="B23" s="112">
        <v>2.7692307692307696</v>
      </c>
      <c r="C23" s="62">
        <v>1.3</v>
      </c>
      <c r="D23" s="36">
        <v>4.9</v>
      </c>
      <c r="E23" s="113" t="s">
        <v>39</v>
      </c>
      <c r="F23" s="112">
        <v>-0.09465020576131686</v>
      </c>
      <c r="G23" s="62">
        <v>2.43</v>
      </c>
      <c r="H23" s="36">
        <v>2.2</v>
      </c>
      <c r="I23" s="59"/>
      <c r="J23" s="59"/>
      <c r="K23" s="62"/>
      <c r="L23" s="61"/>
      <c r="M23" s="109"/>
      <c r="N23" s="110"/>
    </row>
    <row r="24" spans="1:14" ht="12.75">
      <c r="A24" s="32" t="s">
        <v>52</v>
      </c>
      <c r="B24" s="112">
        <v>2.685714285714286</v>
      </c>
      <c r="C24" s="118">
        <v>3.5</v>
      </c>
      <c r="D24" s="119">
        <v>12.9</v>
      </c>
      <c r="E24" s="113" t="s">
        <v>49</v>
      </c>
      <c r="F24" s="112">
        <v>-0.08571428571428572</v>
      </c>
      <c r="G24" s="62">
        <v>35</v>
      </c>
      <c r="H24" s="36">
        <v>32</v>
      </c>
      <c r="I24" s="59"/>
      <c r="J24" s="59"/>
      <c r="K24" s="62"/>
      <c r="L24" s="61"/>
      <c r="M24" s="109"/>
      <c r="N24" s="110"/>
    </row>
    <row r="25" spans="1:14" ht="12.75">
      <c r="A25" s="32" t="s">
        <v>50</v>
      </c>
      <c r="B25" s="112">
        <v>2.294713975380159</v>
      </c>
      <c r="C25" s="62">
        <v>13.81</v>
      </c>
      <c r="D25" s="36">
        <v>45.5</v>
      </c>
      <c r="E25" s="113"/>
      <c r="F25" s="112"/>
      <c r="G25" s="62"/>
      <c r="H25" s="36"/>
      <c r="I25" s="59"/>
      <c r="J25" s="59"/>
      <c r="K25" s="62"/>
      <c r="L25" s="61"/>
      <c r="M25" s="109"/>
      <c r="N25" s="110"/>
    </row>
    <row r="26" spans="1:14" ht="12.75">
      <c r="A26" s="32" t="s">
        <v>62</v>
      </c>
      <c r="B26" s="112">
        <v>2.142105263157895</v>
      </c>
      <c r="C26" s="62">
        <v>9.5</v>
      </c>
      <c r="D26" s="36">
        <v>29.85</v>
      </c>
      <c r="E26" s="113"/>
      <c r="F26" s="112"/>
      <c r="G26" s="62"/>
      <c r="H26" s="36"/>
      <c r="I26" s="59"/>
      <c r="J26" s="59"/>
      <c r="K26" s="62"/>
      <c r="L26" s="61"/>
      <c r="M26" s="109"/>
      <c r="N26" s="110"/>
    </row>
    <row r="27" spans="1:14" ht="12.75">
      <c r="A27" s="32" t="s">
        <v>60</v>
      </c>
      <c r="B27" s="112">
        <v>1.9713235294117648</v>
      </c>
      <c r="C27" s="62">
        <v>68</v>
      </c>
      <c r="D27" s="36">
        <v>202.05</v>
      </c>
      <c r="E27" s="113"/>
      <c r="F27" s="112"/>
      <c r="G27" s="62"/>
      <c r="H27" s="36"/>
      <c r="I27" s="59"/>
      <c r="J27" s="59"/>
      <c r="K27" s="62"/>
      <c r="L27" s="61"/>
      <c r="M27" s="109"/>
      <c r="N27" s="110"/>
    </row>
    <row r="28" spans="1:14" ht="12.75">
      <c r="A28" s="32" t="s">
        <v>70</v>
      </c>
      <c r="B28" s="112">
        <v>1.9411764705882353</v>
      </c>
      <c r="C28" s="62">
        <v>3.4</v>
      </c>
      <c r="D28" s="36">
        <v>10</v>
      </c>
      <c r="E28" s="113"/>
      <c r="F28" s="112"/>
      <c r="G28" s="62"/>
      <c r="H28" s="36"/>
      <c r="I28" s="59"/>
      <c r="J28" s="59"/>
      <c r="K28" s="62"/>
      <c r="L28" s="61"/>
      <c r="M28" s="109"/>
      <c r="N28" s="110"/>
    </row>
    <row r="29" spans="1:14" ht="12.75">
      <c r="A29" s="32" t="s">
        <v>61</v>
      </c>
      <c r="B29" s="112">
        <v>1.8974358974358976</v>
      </c>
      <c r="C29" s="62">
        <v>3.9</v>
      </c>
      <c r="D29" s="36">
        <v>11.3</v>
      </c>
      <c r="E29" s="113"/>
      <c r="F29" s="112"/>
      <c r="G29" s="62"/>
      <c r="H29" s="36"/>
      <c r="I29" s="59"/>
      <c r="J29" s="59"/>
      <c r="K29" s="62"/>
      <c r="L29" s="61"/>
      <c r="M29" s="109"/>
      <c r="N29" s="110"/>
    </row>
    <row r="30" spans="1:14" ht="13.5" thickBot="1">
      <c r="A30" s="120" t="s">
        <v>63</v>
      </c>
      <c r="B30" s="121">
        <v>1.8666666666666667</v>
      </c>
      <c r="C30" s="122">
        <v>7.5</v>
      </c>
      <c r="D30" s="123">
        <v>21.5</v>
      </c>
      <c r="E30" s="124"/>
      <c r="F30" s="125"/>
      <c r="G30" s="125"/>
      <c r="H30" s="126"/>
      <c r="I30" s="59"/>
      <c r="J30" s="59"/>
      <c r="K30" s="62"/>
      <c r="L30" s="61"/>
      <c r="M30" s="109"/>
      <c r="N30" s="110"/>
    </row>
    <row r="31" spans="1:14" ht="12.75">
      <c r="A31" s="249" t="s">
        <v>14</v>
      </c>
      <c r="B31" s="250"/>
      <c r="C31" s="250"/>
      <c r="D31" s="250"/>
      <c r="E31" s="250"/>
      <c r="F31" s="250"/>
      <c r="G31" s="250"/>
      <c r="H31" s="251"/>
      <c r="K31" s="114"/>
      <c r="L31" s="114"/>
      <c r="M31" s="111"/>
      <c r="N31" s="111"/>
    </row>
    <row r="32" spans="1:14" ht="12.75">
      <c r="A32" s="32" t="s">
        <v>104</v>
      </c>
      <c r="B32" s="112">
        <v>4.342237061769615</v>
      </c>
      <c r="C32" s="62">
        <v>5.99</v>
      </c>
      <c r="D32" s="36">
        <v>32</v>
      </c>
      <c r="E32" s="113" t="s">
        <v>57</v>
      </c>
      <c r="F32" s="112">
        <v>-0.3333333333333333</v>
      </c>
      <c r="G32" s="62">
        <v>0.12</v>
      </c>
      <c r="H32" s="36">
        <v>0.08</v>
      </c>
      <c r="I32" s="59"/>
      <c r="J32" s="59"/>
      <c r="K32" s="62"/>
      <c r="L32" s="61"/>
      <c r="M32" s="109"/>
      <c r="N32" s="110"/>
    </row>
    <row r="33" spans="1:14" ht="12.75">
      <c r="A33" s="32" t="s">
        <v>103</v>
      </c>
      <c r="B33" s="112">
        <v>4.166666666666667</v>
      </c>
      <c r="C33" s="62">
        <v>6.6</v>
      </c>
      <c r="D33" s="36">
        <v>34.1</v>
      </c>
      <c r="E33" s="113" t="s">
        <v>64</v>
      </c>
      <c r="F33" s="112">
        <v>-0.16387959866220742</v>
      </c>
      <c r="G33" s="62">
        <v>2.99</v>
      </c>
      <c r="H33" s="36">
        <v>2.5</v>
      </c>
      <c r="I33" s="59"/>
      <c r="J33" s="59"/>
      <c r="K33" s="62"/>
      <c r="L33" s="61"/>
      <c r="M33" s="109"/>
      <c r="N33" s="110"/>
    </row>
    <row r="34" spans="1:14" ht="12.75">
      <c r="A34" s="32" t="s">
        <v>59</v>
      </c>
      <c r="B34" s="112">
        <v>2.7692307692307696</v>
      </c>
      <c r="C34" s="62">
        <v>1.3</v>
      </c>
      <c r="D34" s="36">
        <v>4.9</v>
      </c>
      <c r="E34" s="113" t="s">
        <v>39</v>
      </c>
      <c r="F34" s="112">
        <v>-0.09465020576131686</v>
      </c>
      <c r="G34" s="62">
        <v>2.43</v>
      </c>
      <c r="H34" s="36">
        <v>2.2</v>
      </c>
      <c r="I34" s="78"/>
      <c r="J34" s="78"/>
      <c r="K34" s="62"/>
      <c r="L34" s="61"/>
      <c r="M34" s="109"/>
      <c r="N34" s="110"/>
    </row>
    <row r="35" spans="1:14" ht="12.75">
      <c r="A35" s="32" t="s">
        <v>52</v>
      </c>
      <c r="B35" s="112">
        <v>2.685714285714286</v>
      </c>
      <c r="C35" s="62">
        <v>3.5</v>
      </c>
      <c r="D35" s="36">
        <v>12.9</v>
      </c>
      <c r="E35" s="113" t="s">
        <v>49</v>
      </c>
      <c r="F35" s="112">
        <v>-0.08571428571428572</v>
      </c>
      <c r="G35" s="62">
        <v>35</v>
      </c>
      <c r="H35" s="36">
        <v>32</v>
      </c>
      <c r="I35" s="59"/>
      <c r="J35" s="59"/>
      <c r="K35" s="62"/>
      <c r="L35" s="61"/>
      <c r="M35" s="109"/>
      <c r="N35" s="110"/>
    </row>
    <row r="36" spans="1:14" ht="12.75">
      <c r="A36" s="32" t="s">
        <v>50</v>
      </c>
      <c r="B36" s="112">
        <v>2.294713975380159</v>
      </c>
      <c r="C36" s="62">
        <v>13.81</v>
      </c>
      <c r="D36" s="36">
        <v>45.5</v>
      </c>
      <c r="E36" s="113"/>
      <c r="F36" s="112"/>
      <c r="G36" s="62"/>
      <c r="H36" s="36"/>
      <c r="I36" s="59"/>
      <c r="J36" s="59"/>
      <c r="K36" s="62"/>
      <c r="L36" s="61"/>
      <c r="M36" s="109"/>
      <c r="N36" s="110"/>
    </row>
    <row r="37" spans="1:14" ht="12.75">
      <c r="A37" s="32" t="s">
        <v>62</v>
      </c>
      <c r="B37" s="112">
        <v>2.142105263157895</v>
      </c>
      <c r="C37" s="62">
        <v>9.5</v>
      </c>
      <c r="D37" s="36">
        <v>29.85</v>
      </c>
      <c r="E37" s="113"/>
      <c r="F37" s="112"/>
      <c r="G37" s="62"/>
      <c r="H37" s="36"/>
      <c r="I37" s="59"/>
      <c r="J37" s="59"/>
      <c r="K37" s="62"/>
      <c r="L37" s="61"/>
      <c r="M37" s="109"/>
      <c r="N37" s="110"/>
    </row>
    <row r="38" spans="1:14" ht="12.75">
      <c r="A38" s="32" t="s">
        <v>60</v>
      </c>
      <c r="B38" s="112">
        <v>1.9713235294117648</v>
      </c>
      <c r="C38" s="62">
        <v>68</v>
      </c>
      <c r="D38" s="36">
        <v>202.05</v>
      </c>
      <c r="E38" s="113"/>
      <c r="F38" s="112"/>
      <c r="G38" s="62"/>
      <c r="H38" s="36"/>
      <c r="I38" s="59"/>
      <c r="J38" s="59"/>
      <c r="K38" s="62"/>
      <c r="L38" s="61"/>
      <c r="M38" s="109"/>
      <c r="N38" s="110"/>
    </row>
    <row r="39" spans="1:14" ht="12.75">
      <c r="A39" s="43" t="s">
        <v>70</v>
      </c>
      <c r="B39" s="112">
        <v>1.9411764705882353</v>
      </c>
      <c r="C39" s="62">
        <v>3.4</v>
      </c>
      <c r="D39" s="36">
        <v>10</v>
      </c>
      <c r="E39" s="113"/>
      <c r="F39" s="112"/>
      <c r="G39" s="62"/>
      <c r="H39" s="36"/>
      <c r="I39" s="59"/>
      <c r="J39" s="60"/>
      <c r="K39" s="62"/>
      <c r="L39" s="61"/>
      <c r="M39" s="109"/>
      <c r="N39" s="110"/>
    </row>
    <row r="40" spans="1:14" ht="12.75">
      <c r="A40" s="32" t="s">
        <v>61</v>
      </c>
      <c r="B40" s="112">
        <v>1.8974358974358976</v>
      </c>
      <c r="C40" s="62">
        <v>3.9</v>
      </c>
      <c r="D40" s="36">
        <v>11.3</v>
      </c>
      <c r="E40" s="113"/>
      <c r="F40" s="112"/>
      <c r="G40" s="62"/>
      <c r="H40" s="36"/>
      <c r="I40" s="59"/>
      <c r="J40" s="59"/>
      <c r="K40" s="62"/>
      <c r="L40" s="61"/>
      <c r="M40" s="109"/>
      <c r="N40" s="110"/>
    </row>
    <row r="41" spans="1:14" ht="13.5" thickBot="1">
      <c r="A41" s="127" t="s">
        <v>63</v>
      </c>
      <c r="B41" s="121">
        <v>1.8666666666666667</v>
      </c>
      <c r="C41" s="122">
        <v>7.5</v>
      </c>
      <c r="D41" s="128">
        <v>21.5</v>
      </c>
      <c r="E41" s="129"/>
      <c r="F41" s="121"/>
      <c r="G41" s="122"/>
      <c r="H41" s="128"/>
      <c r="I41" s="59"/>
      <c r="J41" s="59"/>
      <c r="K41" s="62"/>
      <c r="L41" s="61"/>
      <c r="M41" s="109"/>
      <c r="N41" s="110"/>
    </row>
    <row r="42" spans="2:14" ht="12.75">
      <c r="B42" s="2"/>
      <c r="I42" s="59"/>
      <c r="J42" s="59"/>
      <c r="K42" s="62"/>
      <c r="L42" s="61"/>
      <c r="M42" s="109"/>
      <c r="N42" s="110"/>
    </row>
    <row r="43" spans="1:11" ht="12.75">
      <c r="A43" s="131" t="s">
        <v>79</v>
      </c>
      <c r="B43" s="132"/>
      <c r="C43" s="131"/>
      <c r="D43" s="62" t="s">
        <v>0</v>
      </c>
      <c r="F43" s="62"/>
      <c r="G43" s="62"/>
      <c r="H43" s="62"/>
      <c r="I43" s="109"/>
      <c r="J43" s="109"/>
      <c r="K43" s="110"/>
    </row>
    <row r="44" spans="1:11" ht="12.75">
      <c r="A44" s="287" t="s">
        <v>80</v>
      </c>
      <c r="B44" s="287"/>
      <c r="C44" s="287"/>
      <c r="D44" s="287"/>
      <c r="E44" s="287"/>
      <c r="F44" s="287"/>
      <c r="G44" s="287"/>
      <c r="H44" s="287"/>
      <c r="I44" s="109"/>
      <c r="J44" s="109"/>
      <c r="K44" s="110"/>
    </row>
    <row r="45" spans="1:11" ht="12.75">
      <c r="A45" s="287" t="s">
        <v>110</v>
      </c>
      <c r="B45" s="287"/>
      <c r="C45" s="287"/>
      <c r="D45" s="287"/>
      <c r="E45" s="287"/>
      <c r="F45" s="287"/>
      <c r="G45" s="287"/>
      <c r="H45" s="287"/>
      <c r="I45" s="109"/>
      <c r="J45" s="109"/>
      <c r="K45" s="110"/>
    </row>
    <row r="46" spans="1:11" ht="12.75">
      <c r="A46" s="287" t="s">
        <v>87</v>
      </c>
      <c r="B46" s="287"/>
      <c r="C46" s="287"/>
      <c r="D46" s="287"/>
      <c r="E46" s="287"/>
      <c r="F46" s="287"/>
      <c r="G46" s="287"/>
      <c r="H46" s="287"/>
      <c r="I46" s="109"/>
      <c r="J46" s="109"/>
      <c r="K46" s="110"/>
    </row>
    <row r="47" spans="2:11" ht="12.75">
      <c r="B47" s="2"/>
      <c r="I47" s="109"/>
      <c r="J47" s="109"/>
      <c r="K47" s="110"/>
    </row>
    <row r="48" spans="1:11" ht="12.75">
      <c r="A48" s="131"/>
      <c r="B48" s="132"/>
      <c r="C48" s="131"/>
      <c r="D48" s="62"/>
      <c r="E48" s="133"/>
      <c r="F48" s="62"/>
      <c r="G48" s="62"/>
      <c r="H48" s="62"/>
      <c r="I48" s="109"/>
      <c r="J48" s="109"/>
      <c r="K48" s="110"/>
    </row>
    <row r="49" ht="12.75">
      <c r="B49" s="2"/>
    </row>
    <row r="50" spans="2:8" ht="12.75">
      <c r="B50" s="132"/>
      <c r="C50" s="131"/>
      <c r="D50" s="62"/>
      <c r="E50" s="133"/>
      <c r="F50" s="62"/>
      <c r="G50" s="62"/>
      <c r="H50" s="62"/>
    </row>
    <row r="51" spans="1:8" ht="12.75">
      <c r="A51" s="131"/>
      <c r="B51" s="132"/>
      <c r="C51" s="131"/>
      <c r="D51" s="62"/>
      <c r="E51" s="133"/>
      <c r="F51" s="62"/>
      <c r="G51" s="62"/>
      <c r="H51" s="62"/>
    </row>
    <row r="52" spans="1:8" ht="12.75">
      <c r="A52" s="134"/>
      <c r="B52" s="135"/>
      <c r="C52" s="134"/>
      <c r="D52" s="136"/>
      <c r="E52" s="137"/>
      <c r="F52" s="136"/>
      <c r="G52" s="136"/>
      <c r="H52" s="136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43">
      <selection activeCell="B66" sqref="B66"/>
    </sheetView>
  </sheetViews>
  <sheetFormatPr defaultColWidth="19.00390625" defaultRowHeight="12.75"/>
  <cols>
    <col min="1" max="1" width="31.421875" style="223" bestFit="1" customWidth="1"/>
    <col min="2" max="2" width="12.8515625" style="139" bestFit="1" customWidth="1"/>
    <col min="3" max="3" width="14.57421875" style="224" bestFit="1" customWidth="1"/>
    <col min="4" max="4" width="18.7109375" style="139" bestFit="1" customWidth="1"/>
    <col min="5" max="5" width="11.28125" style="139" bestFit="1" customWidth="1"/>
    <col min="6" max="6" width="15.00390625" style="139" bestFit="1" customWidth="1"/>
    <col min="7" max="7" width="17.28125" style="224" bestFit="1" customWidth="1"/>
    <col min="8" max="8" width="15.57421875" style="175" bestFit="1" customWidth="1"/>
    <col min="9" max="9" width="11.28125" style="174" bestFit="1" customWidth="1"/>
    <col min="10" max="16384" width="19.00390625" style="139" customWidth="1"/>
  </cols>
  <sheetData>
    <row r="1" spans="1:9" ht="11.25">
      <c r="A1" s="295" t="s">
        <v>109</v>
      </c>
      <c r="B1" s="291"/>
      <c r="C1" s="291"/>
      <c r="D1" s="291"/>
      <c r="E1" s="291"/>
      <c r="F1" s="291"/>
      <c r="G1" s="291"/>
      <c r="H1" s="291"/>
      <c r="I1" s="296"/>
    </row>
    <row r="2" spans="1:11" ht="12" thickBot="1">
      <c r="A2" s="292" t="s">
        <v>132</v>
      </c>
      <c r="B2" s="293"/>
      <c r="C2" s="293"/>
      <c r="D2" s="293"/>
      <c r="E2" s="293"/>
      <c r="F2" s="293"/>
      <c r="G2" s="293"/>
      <c r="H2" s="293"/>
      <c r="I2" s="294"/>
      <c r="J2" s="140"/>
      <c r="K2" s="140"/>
    </row>
    <row r="3" spans="1:10" ht="11.25">
      <c r="A3" s="297" t="s">
        <v>20</v>
      </c>
      <c r="B3" s="141" t="s">
        <v>127</v>
      </c>
      <c r="C3" s="298" t="s">
        <v>128</v>
      </c>
      <c r="D3" s="300" t="s">
        <v>129</v>
      </c>
      <c r="E3" s="142" t="s">
        <v>42</v>
      </c>
      <c r="F3" s="143" t="s">
        <v>127</v>
      </c>
      <c r="G3" s="302" t="s">
        <v>130</v>
      </c>
      <c r="H3" s="304" t="s">
        <v>131</v>
      </c>
      <c r="I3" s="144" t="s">
        <v>42</v>
      </c>
      <c r="J3" s="145"/>
    </row>
    <row r="4" spans="1:10" ht="12" thickBot="1">
      <c r="A4" s="297"/>
      <c r="B4" s="146" t="s">
        <v>74</v>
      </c>
      <c r="C4" s="299"/>
      <c r="D4" s="301"/>
      <c r="E4" s="146" t="s">
        <v>81</v>
      </c>
      <c r="F4" s="147" t="s">
        <v>74</v>
      </c>
      <c r="G4" s="303"/>
      <c r="H4" s="305"/>
      <c r="I4" s="147" t="s">
        <v>81</v>
      </c>
      <c r="J4" s="145"/>
    </row>
    <row r="5" spans="1:10" ht="11.25">
      <c r="A5" s="148" t="s">
        <v>28</v>
      </c>
      <c r="B5" s="149">
        <v>5858</v>
      </c>
      <c r="C5" s="150">
        <v>835597387</v>
      </c>
      <c r="D5" s="151">
        <v>2412033967.33</v>
      </c>
      <c r="E5" s="152">
        <v>72829.41</v>
      </c>
      <c r="F5" s="150">
        <v>3397</v>
      </c>
      <c r="G5" s="150">
        <v>343290574</v>
      </c>
      <c r="H5" s="151">
        <v>1622977978.59</v>
      </c>
      <c r="I5" s="152">
        <v>44678.87</v>
      </c>
      <c r="J5" s="145"/>
    </row>
    <row r="6" spans="1:10" ht="11.25">
      <c r="A6" s="153"/>
      <c r="B6" s="154"/>
      <c r="C6" s="155"/>
      <c r="D6" s="156"/>
      <c r="E6" s="157"/>
      <c r="F6" s="155"/>
      <c r="G6" s="155"/>
      <c r="H6" s="156"/>
      <c r="I6" s="157"/>
      <c r="J6" s="145"/>
    </row>
    <row r="7" spans="1:10" ht="11.25">
      <c r="A7" s="158" t="s">
        <v>29</v>
      </c>
      <c r="B7" s="159">
        <v>5613</v>
      </c>
      <c r="C7" s="160">
        <v>206810700</v>
      </c>
      <c r="D7" s="161">
        <v>1879325784.23</v>
      </c>
      <c r="E7" s="162">
        <v>80008.98</v>
      </c>
      <c r="F7" s="160">
        <v>3975</v>
      </c>
      <c r="G7" s="160">
        <v>236657350</v>
      </c>
      <c r="H7" s="161">
        <v>1474837440.98</v>
      </c>
      <c r="I7" s="162">
        <v>46447.36</v>
      </c>
      <c r="J7" s="145"/>
    </row>
    <row r="8" spans="1:10" ht="11.25">
      <c r="A8" s="153"/>
      <c r="B8" s="159"/>
      <c r="C8" s="160"/>
      <c r="D8" s="161"/>
      <c r="E8" s="162"/>
      <c r="F8" s="160"/>
      <c r="G8" s="160"/>
      <c r="H8" s="161"/>
      <c r="I8" s="162"/>
      <c r="J8" s="145"/>
    </row>
    <row r="9" spans="1:10" ht="11.25">
      <c r="A9" s="158" t="s">
        <v>30</v>
      </c>
      <c r="B9" s="159">
        <v>10545</v>
      </c>
      <c r="C9" s="160">
        <v>403905507</v>
      </c>
      <c r="D9" s="161">
        <v>3257479039.67</v>
      </c>
      <c r="E9" s="162">
        <v>99630.22</v>
      </c>
      <c r="F9" s="160">
        <v>3082</v>
      </c>
      <c r="G9" s="160">
        <v>132226905</v>
      </c>
      <c r="H9" s="161">
        <v>1029689579.65</v>
      </c>
      <c r="I9" s="162">
        <v>46981.96</v>
      </c>
      <c r="J9" s="145"/>
    </row>
    <row r="10" spans="1:10" ht="11.25">
      <c r="A10" s="153"/>
      <c r="B10" s="159"/>
      <c r="C10" s="160"/>
      <c r="D10" s="161"/>
      <c r="E10" s="162"/>
      <c r="F10" s="160"/>
      <c r="G10" s="160"/>
      <c r="H10" s="161"/>
      <c r="I10" s="162"/>
      <c r="J10" s="145"/>
    </row>
    <row r="11" spans="1:10" ht="11.25">
      <c r="A11" s="163" t="s">
        <v>31</v>
      </c>
      <c r="B11" s="159">
        <v>15623</v>
      </c>
      <c r="C11" s="160">
        <v>365340131</v>
      </c>
      <c r="D11" s="161">
        <v>4281158250.01</v>
      </c>
      <c r="E11" s="162">
        <v>108274.96</v>
      </c>
      <c r="F11" s="160">
        <v>2520</v>
      </c>
      <c r="G11" s="160">
        <v>129278861</v>
      </c>
      <c r="H11" s="161">
        <v>818255180.29</v>
      </c>
      <c r="I11" s="162">
        <v>47961.43</v>
      </c>
      <c r="J11" s="145"/>
    </row>
    <row r="12" spans="1:10" ht="11.25">
      <c r="A12" s="153"/>
      <c r="B12" s="159"/>
      <c r="C12" s="160"/>
      <c r="D12" s="161"/>
      <c r="E12" s="162"/>
      <c r="F12" s="160"/>
      <c r="G12" s="160"/>
      <c r="H12" s="161"/>
      <c r="I12" s="162"/>
      <c r="J12" s="145"/>
    </row>
    <row r="13" spans="1:10" ht="11.25">
      <c r="A13" s="158" t="s">
        <v>32</v>
      </c>
      <c r="B13" s="159">
        <v>9544</v>
      </c>
      <c r="C13" s="160">
        <v>262717477</v>
      </c>
      <c r="D13" s="161">
        <v>3421664249.7</v>
      </c>
      <c r="E13" s="162">
        <v>93967.64</v>
      </c>
      <c r="F13" s="160">
        <v>2297</v>
      </c>
      <c r="G13" s="160">
        <v>100518539</v>
      </c>
      <c r="H13" s="161">
        <v>480567177.14</v>
      </c>
      <c r="I13" s="162">
        <v>51131.05</v>
      </c>
      <c r="J13" s="145"/>
    </row>
    <row r="14" spans="1:10" ht="11.25">
      <c r="A14" s="153"/>
      <c r="B14" s="159"/>
      <c r="C14" s="160"/>
      <c r="D14" s="161"/>
      <c r="E14" s="162"/>
      <c r="F14" s="160"/>
      <c r="G14" s="160"/>
      <c r="H14" s="161"/>
      <c r="I14" s="162"/>
      <c r="J14" s="145"/>
    </row>
    <row r="15" spans="1:10" ht="11.25">
      <c r="A15" s="158" t="s">
        <v>92</v>
      </c>
      <c r="B15" s="159">
        <v>5752</v>
      </c>
      <c r="C15" s="160">
        <v>249806262</v>
      </c>
      <c r="D15" s="161">
        <v>1665878661.89</v>
      </c>
      <c r="E15" s="162">
        <v>94718.41</v>
      </c>
      <c r="F15" s="160">
        <v>2408</v>
      </c>
      <c r="G15" s="160">
        <v>70296379</v>
      </c>
      <c r="H15" s="161">
        <v>463272740.22</v>
      </c>
      <c r="I15" s="162">
        <v>50478.94</v>
      </c>
      <c r="J15" s="145"/>
    </row>
    <row r="16" spans="1:10" ht="11.25">
      <c r="A16" s="153"/>
      <c r="B16" s="159"/>
      <c r="C16" s="160"/>
      <c r="D16" s="161"/>
      <c r="E16" s="162"/>
      <c r="F16" s="160"/>
      <c r="G16" s="160"/>
      <c r="H16" s="161"/>
      <c r="I16" s="162"/>
      <c r="J16" s="145"/>
    </row>
    <row r="17" spans="1:10" ht="11.25">
      <c r="A17" s="158" t="s">
        <v>33</v>
      </c>
      <c r="B17" s="159">
        <v>5085</v>
      </c>
      <c r="C17" s="160">
        <v>126100835</v>
      </c>
      <c r="D17" s="161">
        <v>1529811082.06</v>
      </c>
      <c r="E17" s="162">
        <v>98145.75</v>
      </c>
      <c r="F17" s="160">
        <v>3008</v>
      </c>
      <c r="G17" s="160">
        <v>367053524</v>
      </c>
      <c r="H17" s="161">
        <v>1282778844.35</v>
      </c>
      <c r="I17" s="162">
        <v>54003.06</v>
      </c>
      <c r="J17" s="145"/>
    </row>
    <row r="18" spans="1:10" ht="11.25">
      <c r="A18" s="153"/>
      <c r="B18" s="159"/>
      <c r="C18" s="160"/>
      <c r="D18" s="161"/>
      <c r="E18" s="162"/>
      <c r="F18" s="160"/>
      <c r="G18" s="160"/>
      <c r="H18" s="161"/>
      <c r="I18" s="162"/>
      <c r="J18" s="145"/>
    </row>
    <row r="19" spans="1:10" ht="11.25">
      <c r="A19" s="158" t="s">
        <v>34</v>
      </c>
      <c r="B19" s="159">
        <v>4798</v>
      </c>
      <c r="C19" s="160">
        <v>129425756</v>
      </c>
      <c r="D19" s="161">
        <v>1554184513.76</v>
      </c>
      <c r="E19" s="162">
        <v>97267.57</v>
      </c>
      <c r="F19" s="160">
        <v>3392</v>
      </c>
      <c r="G19" s="160">
        <v>723560057</v>
      </c>
      <c r="H19" s="161">
        <v>2604550813.09</v>
      </c>
      <c r="I19" s="162">
        <v>55077.33</v>
      </c>
      <c r="J19" s="145"/>
    </row>
    <row r="20" spans="1:10" ht="11.25">
      <c r="A20" s="153"/>
      <c r="B20" s="159"/>
      <c r="C20" s="160"/>
      <c r="D20" s="161"/>
      <c r="E20" s="162"/>
      <c r="F20" s="160"/>
      <c r="G20" s="160"/>
      <c r="H20" s="161"/>
      <c r="I20" s="162"/>
      <c r="J20" s="145"/>
    </row>
    <row r="21" spans="1:10" ht="11.25">
      <c r="A21" s="158" t="s">
        <v>35</v>
      </c>
      <c r="B21" s="159">
        <v>4970</v>
      </c>
      <c r="C21" s="160">
        <v>129990446</v>
      </c>
      <c r="D21" s="161">
        <v>1825114999.68</v>
      </c>
      <c r="E21" s="162">
        <v>99819.82</v>
      </c>
      <c r="F21" s="160">
        <v>2996</v>
      </c>
      <c r="G21" s="160">
        <v>149166884</v>
      </c>
      <c r="H21" s="161">
        <v>968142965.53</v>
      </c>
      <c r="I21" s="162">
        <v>57769.13</v>
      </c>
      <c r="J21" s="145"/>
    </row>
    <row r="22" spans="1:10" ht="11.25">
      <c r="A22" s="153"/>
      <c r="B22" s="159"/>
      <c r="C22" s="160"/>
      <c r="D22" s="160"/>
      <c r="E22" s="162"/>
      <c r="F22" s="160"/>
      <c r="G22" s="160"/>
      <c r="H22" s="160"/>
      <c r="I22" s="162"/>
      <c r="J22" s="145"/>
    </row>
    <row r="23" spans="1:10" ht="11.25">
      <c r="A23" s="158" t="s">
        <v>36</v>
      </c>
      <c r="B23" s="159">
        <v>5871</v>
      </c>
      <c r="C23" s="160">
        <v>205417471</v>
      </c>
      <c r="D23" s="161">
        <v>1993440701.36</v>
      </c>
      <c r="E23" s="162">
        <v>104000.86</v>
      </c>
      <c r="F23" s="160">
        <v>3138</v>
      </c>
      <c r="G23" s="160">
        <v>164805385</v>
      </c>
      <c r="H23" s="161">
        <v>1420810790.78</v>
      </c>
      <c r="I23" s="162">
        <v>60304.2</v>
      </c>
      <c r="J23" s="145"/>
    </row>
    <row r="24" spans="1:10" ht="11.25">
      <c r="A24" s="153"/>
      <c r="B24" s="159"/>
      <c r="C24" s="160"/>
      <c r="D24" s="160"/>
      <c r="E24" s="162"/>
      <c r="F24" s="160"/>
      <c r="G24" s="160"/>
      <c r="H24" s="160"/>
      <c r="I24" s="162"/>
      <c r="J24" s="145"/>
    </row>
    <row r="25" spans="1:10" ht="11.25">
      <c r="A25" s="158" t="s">
        <v>37</v>
      </c>
      <c r="B25" s="159">
        <v>6235</v>
      </c>
      <c r="C25" s="160">
        <v>143197439</v>
      </c>
      <c r="D25" s="161">
        <v>2467747224.69</v>
      </c>
      <c r="E25" s="162">
        <v>107329.39</v>
      </c>
      <c r="F25" s="160">
        <v>2631</v>
      </c>
      <c r="G25" s="160">
        <v>105521563</v>
      </c>
      <c r="H25" s="161">
        <v>738379165.36</v>
      </c>
      <c r="I25" s="162">
        <v>63511.53</v>
      </c>
      <c r="J25" s="145"/>
    </row>
    <row r="26" spans="1:10" ht="11.25">
      <c r="A26" s="153"/>
      <c r="B26" s="159"/>
      <c r="C26" s="160"/>
      <c r="D26" s="160"/>
      <c r="E26" s="162"/>
      <c r="F26" s="160"/>
      <c r="G26" s="160"/>
      <c r="H26" s="160"/>
      <c r="I26" s="162"/>
      <c r="J26" s="145"/>
    </row>
    <row r="27" spans="1:10" ht="12" thickBot="1">
      <c r="A27" s="158" t="s">
        <v>38</v>
      </c>
      <c r="B27" s="159">
        <v>6914</v>
      </c>
      <c r="C27" s="160">
        <v>182655542</v>
      </c>
      <c r="D27" s="161">
        <v>2682494491.76</v>
      </c>
      <c r="E27" s="162">
        <v>112655.52</v>
      </c>
      <c r="F27" s="160">
        <v>2931</v>
      </c>
      <c r="G27" s="160">
        <v>243072665</v>
      </c>
      <c r="H27" s="161">
        <v>1386087600.05</v>
      </c>
      <c r="I27" s="162">
        <v>67586.72</v>
      </c>
      <c r="J27" s="145"/>
    </row>
    <row r="28" spans="1:10" ht="11.25">
      <c r="A28" s="164" t="s">
        <v>18</v>
      </c>
      <c r="B28" s="165">
        <f>SUM(B5:B27)</f>
        <v>86808</v>
      </c>
      <c r="C28" s="166">
        <f>SUM(C5:C27)</f>
        <v>3240964953</v>
      </c>
      <c r="D28" s="229">
        <f>SUM(D5:D27)</f>
        <v>28970332966.14</v>
      </c>
      <c r="E28" s="169"/>
      <c r="F28" s="167">
        <f>SUM(F5:F27)</f>
        <v>35775</v>
      </c>
      <c r="G28" s="166">
        <f>SUM(G5:G27)</f>
        <v>2765448686</v>
      </c>
      <c r="H28" s="166">
        <f>SUM(H5:H27)</f>
        <v>14290350276.030003</v>
      </c>
      <c r="I28" s="169"/>
      <c r="J28" s="145"/>
    </row>
    <row r="29" spans="1:10" ht="11.25" hidden="1">
      <c r="A29" s="170" t="s">
        <v>22</v>
      </c>
      <c r="B29" s="171">
        <f>(B28-F28)/F28</f>
        <v>1.4264989517819706</v>
      </c>
      <c r="C29" s="172">
        <f>(C28-G28)/G28</f>
        <v>0.17194904733083158</v>
      </c>
      <c r="D29" s="230">
        <f>(D28-H28)/H28</f>
        <v>1.0272654208297152</v>
      </c>
      <c r="E29" s="173">
        <f>(E27-I27)/I27</f>
        <v>0.6668292232556928</v>
      </c>
      <c r="F29" s="174"/>
      <c r="G29" s="175"/>
      <c r="I29" s="176"/>
      <c r="J29" s="145"/>
    </row>
    <row r="30" spans="1:10" ht="11.25">
      <c r="A30" s="177" t="s">
        <v>72</v>
      </c>
      <c r="B30" s="178">
        <f>(B27-F27)/F27</f>
        <v>1.358921869669055</v>
      </c>
      <c r="C30" s="178">
        <f>(C27-G27)/G27</f>
        <v>-0.2485558094325415</v>
      </c>
      <c r="D30" s="178">
        <f>(D27-H27)/H27</f>
        <v>0.9352993935327286</v>
      </c>
      <c r="E30" s="178">
        <f>(E27-I25)/I25</f>
        <v>0.7737806033014794</v>
      </c>
      <c r="F30" s="174"/>
      <c r="G30" s="175"/>
      <c r="I30" s="176"/>
      <c r="J30" s="145"/>
    </row>
    <row r="31" spans="1:10" ht="11.25">
      <c r="A31" s="177" t="s">
        <v>84</v>
      </c>
      <c r="B31" s="178">
        <f>(SUM(B5:B27)-SUM(F5:F27))/SUM(F5:F27)</f>
        <v>1.4264989517819706</v>
      </c>
      <c r="C31" s="178">
        <f>(SUM(C5:C27)-SUM(G5:G27))/SUM(G5:G27)</f>
        <v>0.17194904733083158</v>
      </c>
      <c r="D31" s="178">
        <f>(SUM(D5:D27)-SUM(H5:H27))/SUM(H5:H27)</f>
        <v>1.0272654208297152</v>
      </c>
      <c r="E31" s="179">
        <f>(E27-I27)/I27</f>
        <v>0.6668292232556928</v>
      </c>
      <c r="F31" s="174"/>
      <c r="G31" s="175"/>
      <c r="I31" s="176"/>
      <c r="J31" s="145"/>
    </row>
    <row r="32" spans="1:10" ht="11.25">
      <c r="A32" s="170" t="s">
        <v>98</v>
      </c>
      <c r="B32" s="180">
        <f>B28/D67</f>
        <v>341.76377952755905</v>
      </c>
      <c r="C32" s="175"/>
      <c r="D32" s="172" t="s">
        <v>0</v>
      </c>
      <c r="E32" s="176"/>
      <c r="F32" s="181">
        <v>106</v>
      </c>
      <c r="G32" s="175"/>
      <c r="I32" s="176"/>
      <c r="J32" s="145"/>
    </row>
    <row r="33" spans="1:10" ht="12" thickBot="1">
      <c r="A33" s="182" t="s">
        <v>99</v>
      </c>
      <c r="B33" s="183"/>
      <c r="C33" s="184">
        <f>C28/D67</f>
        <v>12759704.539370079</v>
      </c>
      <c r="D33" s="231">
        <f>D28/D67</f>
        <v>114056429.00055118</v>
      </c>
      <c r="E33" s="187"/>
      <c r="F33" s="185"/>
      <c r="G33" s="184">
        <f>G28/D68</f>
        <v>11017723.848605577</v>
      </c>
      <c r="H33" s="186">
        <f>H28/D68</f>
        <v>56933666.43836655</v>
      </c>
      <c r="I33" s="187"/>
      <c r="J33" s="145"/>
    </row>
    <row r="34" spans="1:10" ht="11.25">
      <c r="A34" s="291"/>
      <c r="B34" s="291"/>
      <c r="C34" s="291"/>
      <c r="D34" s="291" t="s">
        <v>122</v>
      </c>
      <c r="E34" s="291"/>
      <c r="F34" s="291"/>
      <c r="G34" s="291"/>
      <c r="H34" s="226"/>
      <c r="I34" s="226"/>
      <c r="J34" s="145"/>
    </row>
    <row r="35" spans="1:10" ht="11.25">
      <c r="A35" s="306"/>
      <c r="B35" s="188" t="s">
        <v>19</v>
      </c>
      <c r="C35" s="307"/>
      <c r="D35" s="309"/>
      <c r="E35" s="189" t="s">
        <v>19</v>
      </c>
      <c r="F35" s="188"/>
      <c r="G35" s="311"/>
      <c r="H35" s="190"/>
      <c r="J35" s="145"/>
    </row>
    <row r="36" spans="1:10" ht="12" thickBot="1">
      <c r="A36" s="306" t="s">
        <v>20</v>
      </c>
      <c r="B36" s="188" t="s">
        <v>74</v>
      </c>
      <c r="C36" s="308" t="s">
        <v>107</v>
      </c>
      <c r="D36" s="310" t="s">
        <v>108</v>
      </c>
      <c r="E36" s="188" t="s">
        <v>21</v>
      </c>
      <c r="F36" s="188" t="s">
        <v>100</v>
      </c>
      <c r="G36" s="311" t="s">
        <v>101</v>
      </c>
      <c r="H36" s="191"/>
      <c r="J36" s="145"/>
    </row>
    <row r="37" spans="1:10" ht="11.25">
      <c r="A37" s="192" t="s">
        <v>28</v>
      </c>
      <c r="B37" s="193">
        <v>8</v>
      </c>
      <c r="C37" s="194">
        <v>518975</v>
      </c>
      <c r="D37" s="195">
        <v>606128.85</v>
      </c>
      <c r="E37" s="155">
        <v>73</v>
      </c>
      <c r="F37" s="155">
        <v>275010703</v>
      </c>
      <c r="G37" s="196">
        <v>1208118542.05</v>
      </c>
      <c r="H37" s="174"/>
      <c r="J37" s="145"/>
    </row>
    <row r="38" spans="1:10" ht="11.25">
      <c r="A38" s="197"/>
      <c r="B38" s="159"/>
      <c r="C38" s="160"/>
      <c r="D38" s="196"/>
      <c r="E38" s="160"/>
      <c r="F38" s="160"/>
      <c r="G38" s="196"/>
      <c r="H38" s="174"/>
      <c r="J38" s="145"/>
    </row>
    <row r="39" spans="1:10" ht="11.25">
      <c r="A39" s="192" t="s">
        <v>29</v>
      </c>
      <c r="B39" s="159">
        <v>2</v>
      </c>
      <c r="C39" s="160">
        <v>16446469</v>
      </c>
      <c r="D39" s="196">
        <v>83871865.11</v>
      </c>
      <c r="E39" s="160">
        <v>6</v>
      </c>
      <c r="F39" s="160">
        <v>119902618</v>
      </c>
      <c r="G39" s="196">
        <v>1481395446.45</v>
      </c>
      <c r="H39" s="174"/>
      <c r="J39" s="145"/>
    </row>
    <row r="40" spans="1:10" ht="11.25">
      <c r="A40" s="197"/>
      <c r="B40" s="159"/>
      <c r="C40" s="160"/>
      <c r="D40" s="196"/>
      <c r="E40" s="160"/>
      <c r="F40" s="160"/>
      <c r="G40" s="196"/>
      <c r="H40" s="174"/>
      <c r="J40" s="145"/>
    </row>
    <row r="41" spans="1:10" ht="11.25">
      <c r="A41" s="192" t="s">
        <v>30</v>
      </c>
      <c r="B41" s="159">
        <v>27</v>
      </c>
      <c r="C41" s="160">
        <v>1917504028</v>
      </c>
      <c r="D41" s="196">
        <v>6900402436.86</v>
      </c>
      <c r="E41" s="160">
        <v>33</v>
      </c>
      <c r="F41" s="160">
        <v>132996067</v>
      </c>
      <c r="G41" s="196">
        <v>338442450.9</v>
      </c>
      <c r="H41" s="174"/>
      <c r="J41" s="145"/>
    </row>
    <row r="42" spans="1:10" ht="11.25">
      <c r="A42" s="197"/>
      <c r="B42" s="159"/>
      <c r="C42" s="160"/>
      <c r="D42" s="196"/>
      <c r="E42" s="160"/>
      <c r="F42" s="160"/>
      <c r="G42" s="196"/>
      <c r="H42" s="174"/>
      <c r="J42" s="145"/>
    </row>
    <row r="43" spans="1:10" ht="11.25">
      <c r="A43" s="198" t="s">
        <v>31</v>
      </c>
      <c r="B43" s="159">
        <v>1</v>
      </c>
      <c r="C43" s="160">
        <v>1436316</v>
      </c>
      <c r="D43" s="196">
        <v>17738502.6</v>
      </c>
      <c r="E43" s="160">
        <v>7</v>
      </c>
      <c r="F43" s="160">
        <v>653405</v>
      </c>
      <c r="G43" s="196">
        <v>862101.63</v>
      </c>
      <c r="H43" s="174"/>
      <c r="J43" s="145"/>
    </row>
    <row r="44" spans="1:10" ht="11.25">
      <c r="A44" s="197"/>
      <c r="B44" s="159"/>
      <c r="C44" s="160"/>
      <c r="D44" s="196"/>
      <c r="E44" s="160"/>
      <c r="F44" s="160"/>
      <c r="G44" s="196"/>
      <c r="H44" s="174"/>
      <c r="J44" s="145"/>
    </row>
    <row r="45" spans="1:10" ht="11.25">
      <c r="A45" s="192" t="s">
        <v>32</v>
      </c>
      <c r="B45" s="199">
        <v>3</v>
      </c>
      <c r="C45" s="160">
        <v>9830884</v>
      </c>
      <c r="D45" s="196">
        <v>7867458.16</v>
      </c>
      <c r="E45" s="200">
        <v>3</v>
      </c>
      <c r="F45" s="160">
        <v>43462478</v>
      </c>
      <c r="G45" s="196">
        <v>216377801.24</v>
      </c>
      <c r="H45" s="174"/>
      <c r="J45" s="145"/>
    </row>
    <row r="46" spans="1:10" ht="11.25">
      <c r="A46" s="197"/>
      <c r="B46" s="159"/>
      <c r="C46" s="160"/>
      <c r="D46" s="196"/>
      <c r="E46" s="160"/>
      <c r="F46" s="160"/>
      <c r="G46" s="196"/>
      <c r="H46" s="174"/>
      <c r="J46" s="145"/>
    </row>
    <row r="47" spans="1:10" ht="11.25">
      <c r="A47" s="192" t="s">
        <v>93</v>
      </c>
      <c r="B47" s="159">
        <v>5</v>
      </c>
      <c r="C47" s="160">
        <v>1585891</v>
      </c>
      <c r="D47" s="196">
        <v>1477805.49</v>
      </c>
      <c r="E47" s="160">
        <v>3</v>
      </c>
      <c r="F47" s="160">
        <v>8181489</v>
      </c>
      <c r="G47" s="196">
        <v>98326593.5</v>
      </c>
      <c r="H47" s="174"/>
      <c r="J47" s="145"/>
    </row>
    <row r="48" spans="1:10" ht="11.25">
      <c r="A48" s="197"/>
      <c r="B48" s="159"/>
      <c r="C48" s="160"/>
      <c r="D48" s="196"/>
      <c r="E48" s="160"/>
      <c r="F48" s="160"/>
      <c r="G48" s="196"/>
      <c r="H48" s="174"/>
      <c r="J48" s="145"/>
    </row>
    <row r="49" spans="1:10" ht="11.25">
      <c r="A49" s="192" t="s">
        <v>33</v>
      </c>
      <c r="B49" s="159">
        <v>13</v>
      </c>
      <c r="C49" s="160">
        <v>583826</v>
      </c>
      <c r="D49" s="196">
        <v>4430393.4</v>
      </c>
      <c r="E49" s="160">
        <v>23</v>
      </c>
      <c r="F49" s="160">
        <v>606763878</v>
      </c>
      <c r="G49" s="196">
        <v>5183092210.8</v>
      </c>
      <c r="H49" s="174"/>
      <c r="J49" s="145"/>
    </row>
    <row r="50" spans="1:10" ht="11.25">
      <c r="A50" s="197"/>
      <c r="B50" s="159"/>
      <c r="C50" s="160"/>
      <c r="D50" s="196"/>
      <c r="E50" s="160"/>
      <c r="F50" s="160"/>
      <c r="G50" s="196"/>
      <c r="H50" s="174"/>
      <c r="J50" s="145"/>
    </row>
    <row r="51" spans="1:10" ht="11.25">
      <c r="A51" s="192" t="s">
        <v>34</v>
      </c>
      <c r="B51" s="159">
        <v>3</v>
      </c>
      <c r="C51" s="160">
        <v>5001714</v>
      </c>
      <c r="D51" s="196">
        <v>6895291.1</v>
      </c>
      <c r="E51" s="160">
        <v>2</v>
      </c>
      <c r="F51" s="160">
        <v>303674377</v>
      </c>
      <c r="G51" s="196">
        <v>1232949248.21</v>
      </c>
      <c r="H51" s="174"/>
      <c r="J51" s="145"/>
    </row>
    <row r="52" spans="1:10" ht="11.25">
      <c r="A52" s="197"/>
      <c r="B52" s="159"/>
      <c r="C52" s="160"/>
      <c r="D52" s="196"/>
      <c r="E52" s="160"/>
      <c r="F52" s="160"/>
      <c r="G52" s="196"/>
      <c r="H52" s="174"/>
      <c r="J52" s="145"/>
    </row>
    <row r="53" spans="1:10" ht="11.25">
      <c r="A53" s="192" t="s">
        <v>35</v>
      </c>
      <c r="B53" s="159">
        <v>0</v>
      </c>
      <c r="C53" s="160">
        <v>0</v>
      </c>
      <c r="D53" s="196">
        <v>0</v>
      </c>
      <c r="E53" s="160">
        <v>9</v>
      </c>
      <c r="F53" s="160">
        <v>17203074</v>
      </c>
      <c r="G53" s="196">
        <v>49772357.9</v>
      </c>
      <c r="H53" s="174"/>
      <c r="J53" s="145"/>
    </row>
    <row r="54" spans="1:10" ht="11.25">
      <c r="A54" s="197"/>
      <c r="B54" s="159"/>
      <c r="C54" s="160"/>
      <c r="D54" s="196"/>
      <c r="E54" s="160"/>
      <c r="F54" s="160"/>
      <c r="G54" s="196"/>
      <c r="H54" s="174"/>
      <c r="J54" s="145"/>
    </row>
    <row r="55" spans="1:10" ht="11.25">
      <c r="A55" s="192" t="s">
        <v>36</v>
      </c>
      <c r="B55" s="159">
        <v>3</v>
      </c>
      <c r="C55" s="160">
        <v>538444</v>
      </c>
      <c r="D55" s="196">
        <v>953538.96</v>
      </c>
      <c r="E55" s="160">
        <v>6</v>
      </c>
      <c r="F55" s="160">
        <v>430859</v>
      </c>
      <c r="G55" s="196">
        <v>432451.81</v>
      </c>
      <c r="H55" s="174"/>
      <c r="J55" s="145"/>
    </row>
    <row r="56" spans="1:10" ht="11.25">
      <c r="A56" s="197"/>
      <c r="B56" s="159"/>
      <c r="C56" s="160"/>
      <c r="D56" s="196"/>
      <c r="E56" s="160"/>
      <c r="F56" s="160"/>
      <c r="G56" s="196"/>
      <c r="H56" s="174"/>
      <c r="J56" s="145"/>
    </row>
    <row r="57" spans="1:10" ht="11.25">
      <c r="A57" s="192" t="s">
        <v>37</v>
      </c>
      <c r="B57" s="159">
        <v>2</v>
      </c>
      <c r="C57" s="160">
        <v>146495</v>
      </c>
      <c r="D57" s="196">
        <v>276876.19</v>
      </c>
      <c r="E57" s="160">
        <v>0</v>
      </c>
      <c r="F57" s="160">
        <v>0</v>
      </c>
      <c r="G57" s="196">
        <v>0</v>
      </c>
      <c r="H57" s="174"/>
      <c r="J57" s="145"/>
    </row>
    <row r="58" spans="1:10" ht="11.25">
      <c r="A58" s="197"/>
      <c r="B58" s="201"/>
      <c r="C58" s="160"/>
      <c r="D58" s="202"/>
      <c r="E58" s="145"/>
      <c r="F58" s="160"/>
      <c r="G58" s="202"/>
      <c r="H58" s="174"/>
      <c r="J58" s="145"/>
    </row>
    <row r="59" spans="1:10" ht="11.25">
      <c r="A59" s="192" t="s">
        <v>38</v>
      </c>
      <c r="B59" s="159">
        <v>0</v>
      </c>
      <c r="C59" s="160">
        <v>0</v>
      </c>
      <c r="D59" s="196">
        <v>0</v>
      </c>
      <c r="E59" s="160">
        <v>14</v>
      </c>
      <c r="F59" s="160">
        <v>16705418</v>
      </c>
      <c r="G59" s="196">
        <v>137210768.63</v>
      </c>
      <c r="H59" s="174"/>
      <c r="J59" s="145"/>
    </row>
    <row r="60" spans="1:10" ht="12" thickBot="1">
      <c r="A60" s="192"/>
      <c r="B60" s="159"/>
      <c r="C60" s="160"/>
      <c r="D60" s="196"/>
      <c r="E60" s="160"/>
      <c r="F60" s="160"/>
      <c r="G60" s="203"/>
      <c r="H60" s="174"/>
      <c r="J60" s="145"/>
    </row>
    <row r="61" spans="1:7" s="174" customFormat="1" ht="11.25">
      <c r="A61" s="204" t="s">
        <v>23</v>
      </c>
      <c r="B61" s="205">
        <f aca="true" t="shared" si="0" ref="B61:G61">SUM(B37:B59)</f>
        <v>67</v>
      </c>
      <c r="C61" s="166">
        <f t="shared" si="0"/>
        <v>1953593042</v>
      </c>
      <c r="D61" s="206">
        <f t="shared" si="0"/>
        <v>7024520296.719999</v>
      </c>
      <c r="E61" s="207">
        <f t="shared" si="0"/>
        <v>179</v>
      </c>
      <c r="F61" s="166">
        <f t="shared" si="0"/>
        <v>1524984366</v>
      </c>
      <c r="G61" s="168">
        <f t="shared" si="0"/>
        <v>9946979973.119999</v>
      </c>
    </row>
    <row r="62" spans="1:7" s="174" customFormat="1" ht="11.25">
      <c r="A62" s="208" t="s">
        <v>24</v>
      </c>
      <c r="B62" s="209">
        <f aca="true" t="shared" si="1" ref="B62:G62">B61/B65</f>
        <v>0.0007712230215827338</v>
      </c>
      <c r="C62" s="210">
        <f t="shared" si="1"/>
        <v>0.3760845569306229</v>
      </c>
      <c r="D62" s="211">
        <f t="shared" si="1"/>
        <v>0.19515346389723998</v>
      </c>
      <c r="E62" s="210">
        <f t="shared" si="1"/>
        <v>0.0049785837458975355</v>
      </c>
      <c r="F62" s="210">
        <f t="shared" si="1"/>
        <v>0.3554383316362723</v>
      </c>
      <c r="G62" s="211">
        <f t="shared" si="1"/>
        <v>0.41039915992681736</v>
      </c>
    </row>
    <row r="63" spans="1:7" s="174" customFormat="1" ht="12" thickBot="1">
      <c r="A63" s="212" t="s">
        <v>91</v>
      </c>
      <c r="B63" s="213">
        <f>(SUM(B37:B59)-SUM(E37:E59))/SUM(E37:E59)</f>
        <v>-0.6256983240223464</v>
      </c>
      <c r="C63" s="213">
        <f>(SUM(C37:C59)-SUM(F37:F59))/SUM(F37:F59)</f>
        <v>0.28105775085696844</v>
      </c>
      <c r="D63" s="213">
        <f>(SUM(D37:D59)-SUM(G37:G59))/SUM(G37:G59)</f>
        <v>-0.29380371573054775</v>
      </c>
      <c r="E63" s="185"/>
      <c r="F63" s="214"/>
      <c r="G63" s="215"/>
    </row>
    <row r="64" spans="1:7" s="174" customFormat="1" ht="11.25">
      <c r="A64" s="216"/>
      <c r="B64" s="210"/>
      <c r="C64" s="210"/>
      <c r="D64" s="210"/>
      <c r="F64" s="175"/>
      <c r="G64" s="175"/>
    </row>
    <row r="65" spans="1:9" s="174" customFormat="1" ht="12" thickBot="1">
      <c r="A65" s="217" t="s">
        <v>25</v>
      </c>
      <c r="B65" s="218">
        <f>B61+B28</f>
        <v>86875</v>
      </c>
      <c r="C65" s="218">
        <f>C28+C61</f>
        <v>5194557995</v>
      </c>
      <c r="D65" s="219">
        <f>D28+D61</f>
        <v>35994853262.86</v>
      </c>
      <c r="E65" s="218">
        <f>E61+F28</f>
        <v>35954</v>
      </c>
      <c r="F65" s="218">
        <f>G28+F61</f>
        <v>4290433052</v>
      </c>
      <c r="G65" s="219">
        <f>H28+G61</f>
        <v>24237330249.15</v>
      </c>
      <c r="I65" s="220"/>
    </row>
    <row r="66" spans="1:7" s="174" customFormat="1" ht="12" thickTop="1">
      <c r="A66" s="216" t="s">
        <v>91</v>
      </c>
      <c r="B66" s="210">
        <f>(SUM(B5:B27,B37:B59)-SUM(F5:F27,E37:E59))/SUM(F5:F27,E37:E59)</f>
        <v>1.416281915781276</v>
      </c>
      <c r="C66" s="210">
        <f>(SUM(C5:C27,C37:C59)-SUM(G5:G27,F37:F59))/SUM(G5:G27,F37:F59)</f>
        <v>0.21073046287915834</v>
      </c>
      <c r="D66" s="210">
        <f>(SUM(D5:D27,D37:D59)-SUM(H5:H27,G37:G59))/SUM(H5:H27,G37:G59)</f>
        <v>0.48509975698013696</v>
      </c>
      <c r="F66" s="175"/>
      <c r="G66" s="175"/>
    </row>
    <row r="67" spans="1:7" s="174" customFormat="1" ht="11.25">
      <c r="A67" s="221" t="s">
        <v>86</v>
      </c>
      <c r="C67" s="172"/>
      <c r="D67" s="222">
        <f>21+19+23+20+20+22+22+20+22+21+22+22</f>
        <v>254</v>
      </c>
      <c r="F67" s="175"/>
      <c r="G67" s="175"/>
    </row>
    <row r="68" spans="1:7" s="174" customFormat="1" ht="11.25">
      <c r="A68" s="221" t="s">
        <v>106</v>
      </c>
      <c r="C68" s="172"/>
      <c r="D68" s="222">
        <v>251</v>
      </c>
      <c r="F68" s="175"/>
      <c r="G68" s="175"/>
    </row>
    <row r="74" ht="11.25">
      <c r="H74" s="174"/>
    </row>
    <row r="75" ht="11.25">
      <c r="H75" s="174"/>
    </row>
  </sheetData>
  <mergeCells count="12">
    <mergeCell ref="A35:A36"/>
    <mergeCell ref="C35:C36"/>
    <mergeCell ref="D35:D36"/>
    <mergeCell ref="G35:G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2004-12-31T19:06:10Z</cp:lastPrinted>
  <dcterms:created xsi:type="dcterms:W3CDTF">1999-08-27T15:10:57Z</dcterms:created>
  <dcterms:modified xsi:type="dcterms:W3CDTF">2004-12-31T20:40:14Z</dcterms:modified>
  <cp:category/>
  <cp:version/>
  <cp:contentType/>
  <cp:contentStatus/>
</cp:coreProperties>
</file>