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4 vs 2003" sheetId="3" r:id="rId3"/>
  </sheets>
  <definedNames>
    <definedName name="_xlnm.Print_Area" localSheetId="2">'mkt2004 vs 2003'!$A$1:$I$68</definedName>
    <definedName name="Z_9A1D5FD1_33D0_11D3_80C6_000629376EB2_.wvu.PrintArea" localSheetId="2" hidden="1">'mkt2004 vs 2003'!$A$1:$I$68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'mkt2004 vs 2003'!$29:$29</definedName>
  </definedNames>
  <calcPr fullCalcOnLoad="1"/>
</workbook>
</file>

<file path=xl/sharedStrings.xml><?xml version="1.0" encoding="utf-8"?>
<sst xmlns="http://schemas.openxmlformats.org/spreadsheetml/2006/main" count="250" uniqueCount="138">
  <si>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</si>
  <si>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</si>
  <si>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</si>
  <si>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</si>
  <si>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</si>
  <si>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</si>
  <si>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</si>
  <si>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</si>
  <si>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</si>
  <si>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</si>
  <si>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</si>
  <si>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</si>
  <si>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</si>
  <si>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</si>
  <si>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</si>
  <si>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</si>
  <si>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</si>
  <si>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</si>
  <si>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</si>
  <si>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</si>
  <si>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</si>
  <si>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</si>
  <si>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</si>
  <si>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</si>
  <si>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</si>
  <si>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</si>
  <si>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</si>
  <si>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</si>
  <si>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</si>
  <si>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</si>
  <si>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</si>
  <si>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</si>
  <si>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</si>
  <si>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</si>
  <si>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</si>
  <si>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</si>
  <si>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</si>
  <si>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</si>
  <si>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</si>
  <si>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</si>
  <si>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</si>
  <si>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</si>
  <si>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</si>
  <si>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</si>
  <si>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</si>
  <si>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</si>
  <si>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</si>
  <si>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</si>
  <si>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West Indies Pulp &amp; Paper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</si>
  <si>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</si>
  <si>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</si>
  <si>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</si>
  <si>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</si>
  <si>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</si>
  <si>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</si>
  <si>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</si>
  <si>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</si>
  <si>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</si>
  <si>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</si>
  <si>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</si>
  <si>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</si>
  <si>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</si>
  <si>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</si>
  <si>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</si>
  <si>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</si>
  <si>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</si>
  <si>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</si>
  <si>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</si>
  <si>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</si>
  <si>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</si>
  <si>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</si>
  <si>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</si>
  <si>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</si>
  <si>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</si>
  <si>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</si>
  <si>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</si>
  <si>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</si>
  <si>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</si>
  <si>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</si>
  <si>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</si>
  <si>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</si>
  <si>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</si>
  <si>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</si>
  <si>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</si>
  <si>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</si>
  <si>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</si>
  <si>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</si>
  <si>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</si>
  <si>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</si>
  <si>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</si>
  <si>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</si>
  <si>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</si>
  <si>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</si>
  <si>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</si>
  <si>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</si>
  <si>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</si>
  <si>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</si>
  <si>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</si>
  <si>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</si>
  <si>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</si>
  <si>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</si>
  <si>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Volume 2003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</si>
  <si>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</si>
  <si>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</si>
  <si>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</si>
  <si>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</si>
  <si>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</si>
  <si>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</si>
  <si>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 xml:space="preserve"> Volume 2004</t>
  </si>
  <si>
    <t xml:space="preserve">   Value 2004</t>
  </si>
  <si>
    <t>Monthly Trading Statistics (2004 vs 2003)</t>
  </si>
  <si>
    <t>Year-to-Date compares current month with December 2003</t>
  </si>
  <si>
    <t>37:1:1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</si>
  <si>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</si>
  <si>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</si>
  <si>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</si>
  <si>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</si>
  <si>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</si>
  <si>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</si>
  <si>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</si>
  <si>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</si>
  <si>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</si>
  <si>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</si>
  <si>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</si>
  <si>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</si>
  <si>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</si>
  <si>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</si>
  <si>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</si>
  <si>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</si>
  <si>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</si>
  <si>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</si>
  <si>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</si>
  <si>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Volume 2003</t>
  </si>
  <si>
    <t>Value 2003</t>
  </si>
  <si>
    <t>ORDINARY TRANSACTION</t>
  </si>
  <si>
    <t>(OCTOBER 29, 2004)</t>
  </si>
  <si>
    <t>22:10:7</t>
  </si>
  <si>
    <t>35:3:1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</si>
</sst>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8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8" fillId="3" borderId="3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8" fillId="0" borderId="6" xfId="0" applyNumberFormat="1" applyFont="1" applyFill="1" applyBorder="1" applyAlignment="1">
      <alignment/>
    </xf>
    <xf numFmtId="2" fontId="8" fillId="0" borderId="7" xfId="0" applyFont="1" applyFill="1" applyBorder="1" applyAlignment="1">
      <alignment/>
    </xf>
    <xf numFmtId="40" fontId="8" fillId="0" borderId="13" xfId="0" applyNumberFormat="1" applyFont="1" applyFill="1" applyBorder="1" applyAlignment="1" applyProtection="1">
      <alignment/>
      <protection/>
    </xf>
    <xf numFmtId="188" fontId="8" fillId="0" borderId="7" xfId="0" applyNumberFormat="1" applyFont="1" applyFill="1" applyBorder="1" applyAlignment="1">
      <alignment/>
    </xf>
    <xf numFmtId="40" fontId="8" fillId="0" borderId="14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 horizontal="left"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4" borderId="19" xfId="0" applyFont="1" applyFill="1" applyBorder="1" applyAlignment="1">
      <alignment/>
    </xf>
    <xf numFmtId="37" fontId="12" fillId="4" borderId="19" xfId="0" applyNumberFormat="1" applyFont="1" applyFill="1" applyBorder="1" applyAlignment="1" applyProtection="1">
      <alignment/>
      <protection/>
    </xf>
    <xf numFmtId="3" fontId="12" fillId="4" borderId="20" xfId="0" applyNumberFormat="1" applyFont="1" applyFill="1" applyBorder="1" applyAlignment="1" applyProtection="1">
      <alignment/>
      <protection/>
    </xf>
    <xf numFmtId="37" fontId="12" fillId="4" borderId="20" xfId="0" applyNumberFormat="1" applyFont="1" applyFill="1" applyBorder="1" applyAlignment="1" applyProtection="1">
      <alignment/>
      <protection/>
    </xf>
    <xf numFmtId="3" fontId="12" fillId="4" borderId="21" xfId="0" applyNumberFormat="1" applyFont="1" applyFill="1" applyBorder="1" applyAlignment="1" applyProtection="1">
      <alignment/>
      <protection/>
    </xf>
    <xf numFmtId="39" fontId="12" fillId="4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4" borderId="19" xfId="0" applyFont="1" applyFill="1" applyBorder="1" applyAlignment="1" applyProtection="1" quotePrefix="1">
      <alignment horizontal="left"/>
      <protection/>
    </xf>
    <xf numFmtId="1" fontId="12" fillId="4" borderId="19" xfId="0" applyNumberFormat="1" applyFont="1" applyFill="1" applyBorder="1" applyAlignment="1">
      <alignment/>
    </xf>
    <xf numFmtId="8" fontId="12" fillId="4" borderId="21" xfId="0" applyNumberFormat="1" applyFont="1" applyFill="1" applyBorder="1" applyAlignment="1" applyProtection="1">
      <alignment/>
      <protection/>
    </xf>
    <xf numFmtId="1" fontId="12" fillId="4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4" borderId="22" xfId="0" applyFont="1" applyFill="1" applyBorder="1" applyAlignment="1" quotePrefix="1">
      <alignment horizontal="left"/>
    </xf>
    <xf numFmtId="3" fontId="12" fillId="4" borderId="22" xfId="0" applyNumberFormat="1" applyFont="1" applyFill="1" applyBorder="1" applyAlignment="1">
      <alignment/>
    </xf>
    <xf numFmtId="180" fontId="12" fillId="4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4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7" fillId="2" borderId="8" xfId="0" applyFont="1" applyFill="1" applyBorder="1" applyAlignment="1">
      <alignment horizontal="center"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5" zoomScaleNormal="105" workbookViewId="0" topLeftCell="B37">
      <selection activeCell="J50" sqref="J50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9.574218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7.140625" style="2" bestFit="1" customWidth="1"/>
    <col min="12" max="12" width="8.8515625" style="2" bestFit="1" customWidth="1"/>
    <col min="13" max="16384" width="3.7109375" style="2" customWidth="1"/>
  </cols>
  <sheetData>
    <row r="1" spans="1:12" ht="12.75">
      <c r="A1" s="247" t="s">
        <v>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13.5" thickBot="1">
      <c r="A2" s="254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ht="13.5" thickBot="1">
      <c r="A3" s="257"/>
      <c r="B3" s="5"/>
      <c r="C3" s="241"/>
      <c r="D3" s="242" t="s">
        <v>3</v>
      </c>
      <c r="E3" s="242"/>
      <c r="F3" s="243"/>
      <c r="G3" s="267"/>
      <c r="H3" s="268" t="s">
        <v>114</v>
      </c>
      <c r="I3" s="268"/>
      <c r="J3" s="268"/>
      <c r="K3" s="268"/>
      <c r="L3" s="269"/>
    </row>
    <row r="4" spans="1:12" ht="12.75">
      <c r="A4" s="239"/>
      <c r="B4" s="6"/>
      <c r="C4" s="7" t="s">
        <v>4</v>
      </c>
      <c r="D4" s="8" t="s">
        <v>106</v>
      </c>
      <c r="E4" s="8" t="s">
        <v>4</v>
      </c>
      <c r="F4" s="4" t="s">
        <v>4</v>
      </c>
      <c r="G4" s="246" t="s">
        <v>115</v>
      </c>
      <c r="H4" s="253" t="s">
        <v>76</v>
      </c>
      <c r="I4" s="244" t="s">
        <v>76</v>
      </c>
      <c r="J4" s="253"/>
      <c r="K4" s="244" t="s">
        <v>11</v>
      </c>
      <c r="L4" s="245" t="s">
        <v>11</v>
      </c>
    </row>
    <row r="5" spans="1:12" ht="12.75">
      <c r="A5" s="239"/>
      <c r="B5" s="6"/>
      <c r="C5" s="9" t="s">
        <v>5</v>
      </c>
      <c r="D5" s="10" t="s">
        <v>5</v>
      </c>
      <c r="E5" s="10" t="s">
        <v>5</v>
      </c>
      <c r="F5" s="11" t="s">
        <v>5</v>
      </c>
      <c r="G5" s="239" t="s">
        <v>6</v>
      </c>
      <c r="H5" s="270" t="s">
        <v>7</v>
      </c>
      <c r="I5" s="272" t="s">
        <v>6</v>
      </c>
      <c r="J5" s="270" t="s">
        <v>7</v>
      </c>
      <c r="K5" s="274" t="s">
        <v>6</v>
      </c>
      <c r="L5" s="238" t="s">
        <v>7</v>
      </c>
    </row>
    <row r="6" spans="1:12" ht="12.75">
      <c r="A6" s="239" t="s">
        <v>113</v>
      </c>
      <c r="B6" s="6"/>
      <c r="C6" s="12">
        <v>37925</v>
      </c>
      <c r="D6" s="13">
        <v>37986</v>
      </c>
      <c r="E6" s="13">
        <v>38260</v>
      </c>
      <c r="F6" s="14">
        <v>38289</v>
      </c>
      <c r="G6" s="239"/>
      <c r="H6" s="270"/>
      <c r="I6" s="272"/>
      <c r="J6" s="270"/>
      <c r="K6" s="274"/>
      <c r="L6" s="238"/>
    </row>
    <row r="7" spans="1:12" ht="12.75">
      <c r="A7" s="239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39"/>
      <c r="H7" s="270"/>
      <c r="I7" s="272"/>
      <c r="J7" s="270"/>
      <c r="K7" s="274"/>
      <c r="L7" s="238"/>
    </row>
    <row r="8" spans="1:12" ht="13.5" thickBot="1">
      <c r="A8" s="240"/>
      <c r="B8" s="18"/>
      <c r="C8" s="19" t="s">
        <v>11</v>
      </c>
      <c r="D8" s="20" t="s">
        <v>76</v>
      </c>
      <c r="E8" s="20" t="s">
        <v>84</v>
      </c>
      <c r="F8" s="21" t="s">
        <v>77</v>
      </c>
      <c r="G8" s="240"/>
      <c r="H8" s="271"/>
      <c r="I8" s="273"/>
      <c r="J8" s="271" t="s">
        <v>0</v>
      </c>
      <c r="K8" s="275"/>
      <c r="L8" s="258"/>
    </row>
    <row r="9" spans="1:12" ht="12.75">
      <c r="A9" s="22" t="s">
        <v>67</v>
      </c>
      <c r="B9" s="23" t="s">
        <v>0</v>
      </c>
      <c r="C9" s="24">
        <v>18</v>
      </c>
      <c r="D9" s="25">
        <v>22.84</v>
      </c>
      <c r="E9" s="25">
        <v>48.4</v>
      </c>
      <c r="F9" s="26">
        <v>51</v>
      </c>
      <c r="G9" s="27">
        <f aca="true" t="shared" si="0" ref="G9:G47">F9-E9</f>
        <v>2.6000000000000014</v>
      </c>
      <c r="H9" s="28">
        <f aca="true" t="shared" si="1" ref="H9:H47">(G9/E9)</f>
        <v>0.05371900826446284</v>
      </c>
      <c r="I9" s="29">
        <f aca="true" t="shared" si="2" ref="I9:I47">F9-D9</f>
        <v>28.16</v>
      </c>
      <c r="J9" s="28">
        <f aca="true" t="shared" si="3" ref="J9:J47">(I9/D9)</f>
        <v>1.2329246935201401</v>
      </c>
      <c r="K9" s="30">
        <f aca="true" t="shared" si="4" ref="K9:K43">F9-C9</f>
        <v>33</v>
      </c>
      <c r="L9" s="31">
        <f aca="true" t="shared" si="5" ref="L9:L47">(K9/C9)</f>
        <v>1.8333333333333333</v>
      </c>
    </row>
    <row r="10" spans="1:12" ht="12.75">
      <c r="A10" s="32" t="s">
        <v>66</v>
      </c>
      <c r="B10" s="33"/>
      <c r="C10" s="34">
        <v>3.4</v>
      </c>
      <c r="D10" s="35">
        <v>3.99</v>
      </c>
      <c r="E10" s="35">
        <v>6</v>
      </c>
      <c r="F10" s="36">
        <v>5.9</v>
      </c>
      <c r="G10" s="37">
        <f t="shared" si="0"/>
        <v>-0.09999999999999964</v>
      </c>
      <c r="H10" s="38">
        <f t="shared" si="1"/>
        <v>-0.016666666666666607</v>
      </c>
      <c r="I10" s="39">
        <f t="shared" si="2"/>
        <v>1.9100000000000001</v>
      </c>
      <c r="J10" s="38">
        <f t="shared" si="3"/>
        <v>0.4786967418546366</v>
      </c>
      <c r="K10" s="40">
        <f t="shared" si="4"/>
        <v>2.5000000000000004</v>
      </c>
      <c r="L10" s="41">
        <f t="shared" si="5"/>
        <v>0.735294117647059</v>
      </c>
    </row>
    <row r="11" spans="1:12" ht="12.75">
      <c r="A11" s="32" t="s">
        <v>68</v>
      </c>
      <c r="B11" s="33"/>
      <c r="C11" s="34">
        <v>0.81</v>
      </c>
      <c r="D11" s="35">
        <v>0.81</v>
      </c>
      <c r="E11" s="35">
        <v>1.7</v>
      </c>
      <c r="F11" s="36">
        <v>1.95</v>
      </c>
      <c r="G11" s="37">
        <f t="shared" si="0"/>
        <v>0.25</v>
      </c>
      <c r="H11" s="38">
        <f t="shared" si="1"/>
        <v>0.14705882352941177</v>
      </c>
      <c r="I11" s="39">
        <f t="shared" si="2"/>
        <v>1.14</v>
      </c>
      <c r="J11" s="38">
        <f t="shared" si="3"/>
        <v>1.4074074074074072</v>
      </c>
      <c r="K11" s="40">
        <f t="shared" si="4"/>
        <v>1.14</v>
      </c>
      <c r="L11" s="41">
        <f t="shared" si="5"/>
        <v>1.4074074074074072</v>
      </c>
    </row>
    <row r="12" spans="1:12" ht="12.75">
      <c r="A12" s="32" t="s">
        <v>105</v>
      </c>
      <c r="B12" s="33"/>
      <c r="C12" s="34">
        <v>7</v>
      </c>
      <c r="D12" s="35">
        <v>5.99</v>
      </c>
      <c r="E12" s="35">
        <v>25</v>
      </c>
      <c r="F12" s="36">
        <v>28</v>
      </c>
      <c r="G12" s="37">
        <f t="shared" si="0"/>
        <v>3</v>
      </c>
      <c r="H12" s="38">
        <f t="shared" si="1"/>
        <v>0.12</v>
      </c>
      <c r="I12" s="39">
        <f t="shared" si="2"/>
        <v>22.009999999999998</v>
      </c>
      <c r="J12" s="38">
        <f t="shared" si="3"/>
        <v>3.6744574290484135</v>
      </c>
      <c r="K12" s="40">
        <f t="shared" si="4"/>
        <v>21</v>
      </c>
      <c r="L12" s="41">
        <f t="shared" si="5"/>
        <v>3</v>
      </c>
    </row>
    <row r="13" spans="1:12" ht="12.75">
      <c r="A13" s="32" t="s">
        <v>53</v>
      </c>
      <c r="B13" s="33"/>
      <c r="C13" s="34">
        <v>3.2</v>
      </c>
      <c r="D13" s="35">
        <v>3.5</v>
      </c>
      <c r="E13" s="35">
        <v>9.9</v>
      </c>
      <c r="F13" s="36">
        <v>10.61</v>
      </c>
      <c r="G13" s="37">
        <f t="shared" si="0"/>
        <v>0.7099999999999991</v>
      </c>
      <c r="H13" s="38">
        <f t="shared" si="1"/>
        <v>0.07171717171717162</v>
      </c>
      <c r="I13" s="39">
        <f t="shared" si="2"/>
        <v>7.109999999999999</v>
      </c>
      <c r="J13" s="38">
        <f t="shared" si="3"/>
        <v>2.031428571428571</v>
      </c>
      <c r="K13" s="40">
        <f t="shared" si="4"/>
        <v>7.409999999999999</v>
      </c>
      <c r="L13" s="41">
        <f t="shared" si="5"/>
        <v>2.315625</v>
      </c>
    </row>
    <row r="14" spans="1:12" ht="12.75">
      <c r="A14" s="32" t="s">
        <v>50</v>
      </c>
      <c r="B14" s="33" t="s">
        <v>0</v>
      </c>
      <c r="C14" s="34">
        <v>32</v>
      </c>
      <c r="D14" s="35">
        <v>35</v>
      </c>
      <c r="E14" s="35">
        <v>32.5</v>
      </c>
      <c r="F14" s="36">
        <v>38</v>
      </c>
      <c r="G14" s="37">
        <f t="shared" si="0"/>
        <v>5.5</v>
      </c>
      <c r="H14" s="38">
        <f t="shared" si="1"/>
        <v>0.16923076923076924</v>
      </c>
      <c r="I14" s="39">
        <f t="shared" si="2"/>
        <v>3</v>
      </c>
      <c r="J14" s="38">
        <f t="shared" si="3"/>
        <v>0.08571428571428572</v>
      </c>
      <c r="K14" s="40">
        <f t="shared" si="4"/>
        <v>6</v>
      </c>
      <c r="L14" s="41">
        <f t="shared" si="5"/>
        <v>0.1875</v>
      </c>
    </row>
    <row r="15" spans="1:12" ht="12.75">
      <c r="A15" s="32" t="s">
        <v>58</v>
      </c>
      <c r="B15" s="33" t="s">
        <v>0</v>
      </c>
      <c r="C15" s="34">
        <v>0.07</v>
      </c>
      <c r="D15" s="35">
        <v>0.12</v>
      </c>
      <c r="E15" s="35">
        <v>0.08</v>
      </c>
      <c r="F15" s="36">
        <v>0.08</v>
      </c>
      <c r="G15" s="37">
        <f t="shared" si="0"/>
        <v>0</v>
      </c>
      <c r="H15" s="38">
        <f t="shared" si="1"/>
        <v>0</v>
      </c>
      <c r="I15" s="39">
        <f t="shared" si="2"/>
        <v>-0.039999999999999994</v>
      </c>
      <c r="J15" s="38">
        <f t="shared" si="3"/>
        <v>-0.3333333333333333</v>
      </c>
      <c r="K15" s="40">
        <f t="shared" si="4"/>
        <v>0.009999999999999995</v>
      </c>
      <c r="L15" s="41">
        <f t="shared" si="5"/>
        <v>0.14285714285714277</v>
      </c>
    </row>
    <row r="16" spans="1:12" ht="12.75">
      <c r="A16" s="32" t="s">
        <v>65</v>
      </c>
      <c r="B16" s="33"/>
      <c r="C16" s="34">
        <v>3</v>
      </c>
      <c r="D16" s="35">
        <v>2.99</v>
      </c>
      <c r="E16" s="35">
        <v>2.85</v>
      </c>
      <c r="F16" s="36">
        <v>2.5</v>
      </c>
      <c r="G16" s="37">
        <f t="shared" si="0"/>
        <v>-0.3500000000000001</v>
      </c>
      <c r="H16" s="38">
        <f t="shared" si="1"/>
        <v>-0.12280701754385967</v>
      </c>
      <c r="I16" s="39">
        <f t="shared" si="2"/>
        <v>-0.4900000000000002</v>
      </c>
      <c r="J16" s="38">
        <f t="shared" si="3"/>
        <v>-0.16387959866220742</v>
      </c>
      <c r="K16" s="40">
        <f t="shared" si="4"/>
        <v>-0.5</v>
      </c>
      <c r="L16" s="41">
        <f t="shared" si="5"/>
        <v>-0.16666666666666666</v>
      </c>
    </row>
    <row r="17" spans="1:12" ht="12.75">
      <c r="A17" s="32" t="s">
        <v>41</v>
      </c>
      <c r="B17" s="33"/>
      <c r="C17" s="34">
        <v>3.65</v>
      </c>
      <c r="D17" s="35">
        <v>2.8</v>
      </c>
      <c r="E17" s="35">
        <v>5.49</v>
      </c>
      <c r="F17" s="36">
        <v>5.1</v>
      </c>
      <c r="G17" s="37">
        <f t="shared" si="0"/>
        <v>-0.39000000000000057</v>
      </c>
      <c r="H17" s="38">
        <f t="shared" si="1"/>
        <v>-0.07103825136612033</v>
      </c>
      <c r="I17" s="39">
        <f t="shared" si="2"/>
        <v>2.3</v>
      </c>
      <c r="J17" s="38">
        <f t="shared" si="3"/>
        <v>0.8214285714285714</v>
      </c>
      <c r="K17" s="40">
        <f t="shared" si="4"/>
        <v>1.4499999999999997</v>
      </c>
      <c r="L17" s="41">
        <f t="shared" si="5"/>
        <v>0.39726027397260266</v>
      </c>
    </row>
    <row r="18" spans="1:12" ht="12.75">
      <c r="A18" s="32" t="s">
        <v>64</v>
      </c>
      <c r="B18" s="33" t="s">
        <v>52</v>
      </c>
      <c r="C18" s="42">
        <v>5</v>
      </c>
      <c r="D18" s="35">
        <v>7.5</v>
      </c>
      <c r="E18" s="35">
        <v>24.65</v>
      </c>
      <c r="F18" s="36">
        <v>21.99</v>
      </c>
      <c r="G18" s="37">
        <f t="shared" si="0"/>
        <v>-2.66</v>
      </c>
      <c r="H18" s="38">
        <f t="shared" si="1"/>
        <v>-0.1079107505070994</v>
      </c>
      <c r="I18" s="39">
        <f t="shared" si="2"/>
        <v>14.489999999999998</v>
      </c>
      <c r="J18" s="38">
        <f t="shared" si="3"/>
        <v>1.9319999999999997</v>
      </c>
      <c r="K18" s="40">
        <f t="shared" si="4"/>
        <v>16.99</v>
      </c>
      <c r="L18" s="41">
        <f t="shared" si="5"/>
        <v>3.3979999999999997</v>
      </c>
    </row>
    <row r="19" spans="1:12" ht="12.75">
      <c r="A19" s="32" t="s">
        <v>43</v>
      </c>
      <c r="B19" s="33"/>
      <c r="C19" s="34">
        <v>5.6</v>
      </c>
      <c r="D19" s="35">
        <v>5.45</v>
      </c>
      <c r="E19" s="35">
        <v>6.5</v>
      </c>
      <c r="F19" s="36">
        <v>6.5</v>
      </c>
      <c r="G19" s="37">
        <f t="shared" si="0"/>
        <v>0</v>
      </c>
      <c r="H19" s="38">
        <f t="shared" si="1"/>
        <v>0</v>
      </c>
      <c r="I19" s="39">
        <f t="shared" si="2"/>
        <v>1.0499999999999998</v>
      </c>
      <c r="J19" s="38">
        <f t="shared" si="3"/>
        <v>0.19266055045871555</v>
      </c>
      <c r="K19" s="40">
        <f t="shared" si="4"/>
        <v>0.9000000000000004</v>
      </c>
      <c r="L19" s="41">
        <f t="shared" si="5"/>
        <v>0.16071428571428578</v>
      </c>
    </row>
    <row r="20" spans="1:12" ht="12.75">
      <c r="A20" s="32" t="s">
        <v>54</v>
      </c>
      <c r="B20" s="33"/>
      <c r="C20" s="34">
        <v>10.39</v>
      </c>
      <c r="D20" s="35">
        <v>10.4</v>
      </c>
      <c r="E20" s="35">
        <v>25</v>
      </c>
      <c r="F20" s="36">
        <v>24.5</v>
      </c>
      <c r="G20" s="37">
        <f t="shared" si="0"/>
        <v>-0.5</v>
      </c>
      <c r="H20" s="38">
        <f t="shared" si="1"/>
        <v>-0.02</v>
      </c>
      <c r="I20" s="39">
        <f t="shared" si="2"/>
        <v>14.1</v>
      </c>
      <c r="J20" s="38">
        <f t="shared" si="3"/>
        <v>1.3557692307692306</v>
      </c>
      <c r="K20" s="40">
        <f t="shared" si="4"/>
        <v>14.11</v>
      </c>
      <c r="L20" s="41">
        <f t="shared" si="5"/>
        <v>1.3580365736284887</v>
      </c>
    </row>
    <row r="21" spans="1:12" ht="12.75">
      <c r="A21" s="32" t="s">
        <v>97</v>
      </c>
      <c r="B21" s="43"/>
      <c r="C21" s="34">
        <v>76</v>
      </c>
      <c r="D21" s="35">
        <v>80</v>
      </c>
      <c r="E21" s="35">
        <v>98</v>
      </c>
      <c r="F21" s="36">
        <v>100</v>
      </c>
      <c r="G21" s="37">
        <f>F21-E21</f>
        <v>2</v>
      </c>
      <c r="H21" s="38">
        <f t="shared" si="1"/>
        <v>0.02040816326530612</v>
      </c>
      <c r="I21" s="39">
        <f>F21-D21</f>
        <v>20</v>
      </c>
      <c r="J21" s="38">
        <f t="shared" si="3"/>
        <v>0.25</v>
      </c>
      <c r="K21" s="40">
        <f>F21-C21</f>
        <v>24</v>
      </c>
      <c r="L21" s="41">
        <f t="shared" si="5"/>
        <v>0.3157894736842105</v>
      </c>
    </row>
    <row r="22" spans="1:12" ht="12.75">
      <c r="A22" s="32" t="s">
        <v>96</v>
      </c>
      <c r="B22" s="33"/>
      <c r="C22" s="34">
        <v>8</v>
      </c>
      <c r="D22" s="35">
        <v>9</v>
      </c>
      <c r="E22" s="35">
        <v>20.5</v>
      </c>
      <c r="F22" s="36">
        <v>21.5</v>
      </c>
      <c r="G22" s="37">
        <f>F22-E22</f>
        <v>1</v>
      </c>
      <c r="H22" s="38">
        <f t="shared" si="1"/>
        <v>0.04878048780487805</v>
      </c>
      <c r="I22" s="39">
        <f>F22-D22</f>
        <v>12.5</v>
      </c>
      <c r="J22" s="38">
        <f t="shared" si="3"/>
        <v>1.3888888888888888</v>
      </c>
      <c r="K22" s="40">
        <f>F22-C22</f>
        <v>13.5</v>
      </c>
      <c r="L22" s="41">
        <f t="shared" si="5"/>
        <v>1.6875</v>
      </c>
    </row>
    <row r="23" spans="1:12" ht="12.75">
      <c r="A23" s="32" t="s">
        <v>51</v>
      </c>
      <c r="B23" s="33"/>
      <c r="C23" s="34">
        <v>13.8</v>
      </c>
      <c r="D23" s="35">
        <v>13.81</v>
      </c>
      <c r="E23" s="35">
        <v>32</v>
      </c>
      <c r="F23" s="36">
        <v>32.95</v>
      </c>
      <c r="G23" s="37">
        <f t="shared" si="0"/>
        <v>0.9500000000000028</v>
      </c>
      <c r="H23" s="38">
        <f t="shared" si="1"/>
        <v>0.02968750000000009</v>
      </c>
      <c r="I23" s="39">
        <f t="shared" si="2"/>
        <v>19.14</v>
      </c>
      <c r="J23" s="38">
        <f t="shared" si="3"/>
        <v>1.385952208544533</v>
      </c>
      <c r="K23" s="40">
        <f t="shared" si="4"/>
        <v>19.150000000000002</v>
      </c>
      <c r="L23" s="41">
        <f t="shared" si="5"/>
        <v>1.38768115942029</v>
      </c>
    </row>
    <row r="24" spans="1:12" ht="12.75">
      <c r="A24" s="32" t="s">
        <v>44</v>
      </c>
      <c r="B24" s="33"/>
      <c r="C24" s="34">
        <v>1.24</v>
      </c>
      <c r="D24" s="35">
        <v>1.25</v>
      </c>
      <c r="E24" s="35">
        <v>1.89</v>
      </c>
      <c r="F24" s="36">
        <v>1.9</v>
      </c>
      <c r="G24" s="37">
        <f t="shared" si="0"/>
        <v>0.010000000000000009</v>
      </c>
      <c r="H24" s="38">
        <f t="shared" si="1"/>
        <v>0.005291005291005296</v>
      </c>
      <c r="I24" s="39">
        <f t="shared" si="2"/>
        <v>0.6499999999999999</v>
      </c>
      <c r="J24" s="38">
        <f t="shared" si="3"/>
        <v>0.5199999999999999</v>
      </c>
      <c r="K24" s="40">
        <f t="shared" si="4"/>
        <v>0.6599999999999999</v>
      </c>
      <c r="L24" s="41">
        <f t="shared" si="5"/>
        <v>0.532258064516129</v>
      </c>
    </row>
    <row r="25" spans="1:12" ht="12.75">
      <c r="A25" s="32" t="s">
        <v>59</v>
      </c>
      <c r="B25" s="33"/>
      <c r="C25" s="34">
        <v>5.6</v>
      </c>
      <c r="D25" s="35">
        <v>6.75</v>
      </c>
      <c r="E25" s="35">
        <v>10.8</v>
      </c>
      <c r="F25" s="36">
        <v>12</v>
      </c>
      <c r="G25" s="37">
        <f t="shared" si="0"/>
        <v>1.1999999999999993</v>
      </c>
      <c r="H25" s="38">
        <f t="shared" si="1"/>
        <v>0.11111111111111104</v>
      </c>
      <c r="I25" s="39">
        <f t="shared" si="2"/>
        <v>5.25</v>
      </c>
      <c r="J25" s="38">
        <f t="shared" si="3"/>
        <v>0.7777777777777778</v>
      </c>
      <c r="K25" s="40">
        <f t="shared" si="4"/>
        <v>6.4</v>
      </c>
      <c r="L25" s="41">
        <f t="shared" si="5"/>
        <v>1.142857142857143</v>
      </c>
    </row>
    <row r="26" spans="1:12" ht="12.75">
      <c r="A26" s="32" t="s">
        <v>47</v>
      </c>
      <c r="B26" s="33"/>
      <c r="C26" s="34">
        <v>46.5</v>
      </c>
      <c r="D26" s="35">
        <v>53.95</v>
      </c>
      <c r="E26" s="35">
        <v>105.05</v>
      </c>
      <c r="F26" s="36">
        <v>120</v>
      </c>
      <c r="G26" s="37">
        <f t="shared" si="0"/>
        <v>14.950000000000003</v>
      </c>
      <c r="H26" s="38">
        <f t="shared" si="1"/>
        <v>0.14231318419800099</v>
      </c>
      <c r="I26" s="39">
        <f t="shared" si="2"/>
        <v>66.05</v>
      </c>
      <c r="J26" s="38">
        <f t="shared" si="3"/>
        <v>1.2242817423540313</v>
      </c>
      <c r="K26" s="40">
        <f t="shared" si="4"/>
        <v>73.5</v>
      </c>
      <c r="L26" s="41">
        <f t="shared" si="5"/>
        <v>1.5806451612903225</v>
      </c>
    </row>
    <row r="27" spans="1:12" ht="12.75">
      <c r="A27" s="32" t="s">
        <v>83</v>
      </c>
      <c r="B27" s="33"/>
      <c r="C27" s="34">
        <v>264.5</v>
      </c>
      <c r="D27" s="35">
        <v>323</v>
      </c>
      <c r="E27" s="35">
        <v>340</v>
      </c>
      <c r="F27" s="36">
        <v>350</v>
      </c>
      <c r="G27" s="37">
        <f t="shared" si="0"/>
        <v>10</v>
      </c>
      <c r="H27" s="38">
        <f t="shared" si="1"/>
        <v>0.029411764705882353</v>
      </c>
      <c r="I27" s="39">
        <f t="shared" si="2"/>
        <v>27</v>
      </c>
      <c r="J27" s="38">
        <f t="shared" si="3"/>
        <v>0.08359133126934984</v>
      </c>
      <c r="K27" s="40">
        <f t="shared" si="4"/>
        <v>85.5</v>
      </c>
      <c r="L27" s="41">
        <f t="shared" si="5"/>
        <v>0.32325141776937616</v>
      </c>
    </row>
    <row r="28" spans="1:12" ht="12.75">
      <c r="A28" s="32" t="s">
        <v>63</v>
      </c>
      <c r="B28" s="33"/>
      <c r="C28" s="34">
        <v>8.65</v>
      </c>
      <c r="D28" s="35">
        <v>9.5</v>
      </c>
      <c r="E28" s="35">
        <v>30</v>
      </c>
      <c r="F28" s="36">
        <v>30</v>
      </c>
      <c r="G28" s="37">
        <f t="shared" si="0"/>
        <v>0</v>
      </c>
      <c r="H28" s="38">
        <f t="shared" si="1"/>
        <v>0</v>
      </c>
      <c r="I28" s="39">
        <f t="shared" si="2"/>
        <v>20.5</v>
      </c>
      <c r="J28" s="38">
        <f t="shared" si="3"/>
        <v>2.1578947368421053</v>
      </c>
      <c r="K28" s="40">
        <f t="shared" si="4"/>
        <v>21.35</v>
      </c>
      <c r="L28" s="41">
        <f t="shared" si="5"/>
        <v>2.468208092485549</v>
      </c>
    </row>
    <row r="29" spans="1:12" ht="12.75">
      <c r="A29" s="32" t="s">
        <v>55</v>
      </c>
      <c r="B29" s="33"/>
      <c r="C29" s="34">
        <v>1.01</v>
      </c>
      <c r="D29" s="35">
        <v>1.49</v>
      </c>
      <c r="E29" s="35">
        <v>3.6</v>
      </c>
      <c r="F29" s="36">
        <v>3.9</v>
      </c>
      <c r="G29" s="37">
        <f t="shared" si="0"/>
        <v>0.2999999999999998</v>
      </c>
      <c r="H29" s="38">
        <f t="shared" si="1"/>
        <v>0.08333333333333329</v>
      </c>
      <c r="I29" s="39">
        <f t="shared" si="2"/>
        <v>2.41</v>
      </c>
      <c r="J29" s="38">
        <f t="shared" si="3"/>
        <v>1.6174496644295302</v>
      </c>
      <c r="K29" s="40">
        <f t="shared" si="4"/>
        <v>2.8899999999999997</v>
      </c>
      <c r="L29" s="41">
        <f t="shared" si="5"/>
        <v>2.8613861386138613</v>
      </c>
    </row>
    <row r="30" spans="1:12" ht="12.75">
      <c r="A30" s="32" t="s">
        <v>103</v>
      </c>
      <c r="B30" s="33"/>
      <c r="C30" s="34">
        <v>8.25</v>
      </c>
      <c r="D30" s="35">
        <v>8.75</v>
      </c>
      <c r="E30" s="35">
        <v>17.98</v>
      </c>
      <c r="F30" s="36">
        <v>17.49</v>
      </c>
      <c r="G30" s="37">
        <f t="shared" si="0"/>
        <v>-0.490000000000002</v>
      </c>
      <c r="H30" s="38">
        <f t="shared" si="1"/>
        <v>-0.02725250278086774</v>
      </c>
      <c r="I30" s="39">
        <f t="shared" si="2"/>
        <v>8.739999999999998</v>
      </c>
      <c r="J30" s="38">
        <f t="shared" si="3"/>
        <v>0.9988571428571427</v>
      </c>
      <c r="K30" s="40">
        <f t="shared" si="4"/>
        <v>9.239999999999998</v>
      </c>
      <c r="L30" s="41">
        <f t="shared" si="5"/>
        <v>1.1199999999999999</v>
      </c>
    </row>
    <row r="31" spans="1:12" ht="12.75">
      <c r="A31" s="32" t="s">
        <v>56</v>
      </c>
      <c r="B31" s="33"/>
      <c r="C31" s="34">
        <v>25</v>
      </c>
      <c r="D31" s="35">
        <v>22.5</v>
      </c>
      <c r="E31" s="35">
        <v>26.01</v>
      </c>
      <c r="F31" s="36">
        <v>29</v>
      </c>
      <c r="G31" s="37">
        <f t="shared" si="0"/>
        <v>2.9899999999999984</v>
      </c>
      <c r="H31" s="38">
        <f t="shared" si="1"/>
        <v>0.11495578623606298</v>
      </c>
      <c r="I31" s="39">
        <f t="shared" si="2"/>
        <v>6.5</v>
      </c>
      <c r="J31" s="38">
        <f t="shared" si="3"/>
        <v>0.28888888888888886</v>
      </c>
      <c r="K31" s="40">
        <f t="shared" si="4"/>
        <v>4</v>
      </c>
      <c r="L31" s="41">
        <f t="shared" si="5"/>
        <v>0.16</v>
      </c>
    </row>
    <row r="32" spans="1:12" ht="12.75">
      <c r="A32" s="32" t="s">
        <v>60</v>
      </c>
      <c r="B32" s="33"/>
      <c r="C32" s="34">
        <v>1.7</v>
      </c>
      <c r="D32" s="35">
        <v>1.3</v>
      </c>
      <c r="E32" s="35">
        <v>3.77</v>
      </c>
      <c r="F32" s="36">
        <v>3.99</v>
      </c>
      <c r="G32" s="37">
        <f t="shared" si="0"/>
        <v>0.2200000000000002</v>
      </c>
      <c r="H32" s="38">
        <f t="shared" si="1"/>
        <v>0.05835543766578254</v>
      </c>
      <c r="I32" s="39">
        <f t="shared" si="2"/>
        <v>2.6900000000000004</v>
      </c>
      <c r="J32" s="38">
        <f t="shared" si="3"/>
        <v>2.0692307692307694</v>
      </c>
      <c r="K32" s="40">
        <f t="shared" si="4"/>
        <v>2.29</v>
      </c>
      <c r="L32" s="41">
        <f t="shared" si="5"/>
        <v>1.3470588235294119</v>
      </c>
    </row>
    <row r="33" spans="1:12" ht="12.75">
      <c r="A33" s="32" t="s">
        <v>61</v>
      </c>
      <c r="B33" s="33"/>
      <c r="C33" s="34">
        <v>58.1</v>
      </c>
      <c r="D33" s="35">
        <v>68</v>
      </c>
      <c r="E33" s="35">
        <v>155</v>
      </c>
      <c r="F33" s="36">
        <v>162</v>
      </c>
      <c r="G33" s="37">
        <f t="shared" si="0"/>
        <v>7</v>
      </c>
      <c r="H33" s="38">
        <f t="shared" si="1"/>
        <v>0.04516129032258064</v>
      </c>
      <c r="I33" s="39">
        <f t="shared" si="2"/>
        <v>94</v>
      </c>
      <c r="J33" s="38">
        <f t="shared" si="3"/>
        <v>1.3823529411764706</v>
      </c>
      <c r="K33" s="40">
        <f t="shared" si="4"/>
        <v>103.9</v>
      </c>
      <c r="L33" s="41">
        <f t="shared" si="5"/>
        <v>1.7882960413080895</v>
      </c>
    </row>
    <row r="34" spans="1:12" ht="12.75">
      <c r="A34" s="32" t="s">
        <v>62</v>
      </c>
      <c r="B34" s="33"/>
      <c r="C34" s="34">
        <v>3.6</v>
      </c>
      <c r="D34" s="35">
        <v>3.9</v>
      </c>
      <c r="E34" s="35">
        <v>7.89</v>
      </c>
      <c r="F34" s="36">
        <v>9.15</v>
      </c>
      <c r="G34" s="37">
        <f t="shared" si="0"/>
        <v>1.2600000000000007</v>
      </c>
      <c r="H34" s="38">
        <f t="shared" si="1"/>
        <v>0.15969581749049439</v>
      </c>
      <c r="I34" s="39">
        <f t="shared" si="2"/>
        <v>5.25</v>
      </c>
      <c r="J34" s="38">
        <f t="shared" si="3"/>
        <v>1.3461538461538463</v>
      </c>
      <c r="K34" s="40">
        <f t="shared" si="4"/>
        <v>5.550000000000001</v>
      </c>
      <c r="L34" s="41">
        <f t="shared" si="5"/>
        <v>1.5416666666666667</v>
      </c>
    </row>
    <row r="35" spans="1:12" ht="12.75">
      <c r="A35" s="32" t="s">
        <v>39</v>
      </c>
      <c r="B35" s="33"/>
      <c r="C35" s="34">
        <v>1</v>
      </c>
      <c r="D35" s="35">
        <v>2.43</v>
      </c>
      <c r="E35" s="35">
        <v>2.09</v>
      </c>
      <c r="F35" s="36">
        <v>2</v>
      </c>
      <c r="G35" s="37">
        <f>F35-E35</f>
        <v>-0.08999999999999986</v>
      </c>
      <c r="H35" s="38">
        <f t="shared" si="1"/>
        <v>-0.04306220095693773</v>
      </c>
      <c r="I35" s="39">
        <f>F35-D35</f>
        <v>-0.43000000000000016</v>
      </c>
      <c r="J35" s="38">
        <f t="shared" si="3"/>
        <v>-0.17695473251028812</v>
      </c>
      <c r="K35" s="40">
        <f>F35-C35</f>
        <v>1</v>
      </c>
      <c r="L35" s="41">
        <f t="shared" si="5"/>
        <v>1</v>
      </c>
    </row>
    <row r="36" spans="1:12" ht="12.75">
      <c r="A36" s="32" t="s">
        <v>69</v>
      </c>
      <c r="B36" s="33"/>
      <c r="C36" s="34">
        <v>9</v>
      </c>
      <c r="D36" s="35">
        <v>9</v>
      </c>
      <c r="E36" s="35">
        <v>12</v>
      </c>
      <c r="F36" s="36">
        <v>11</v>
      </c>
      <c r="G36" s="37">
        <f t="shared" si="0"/>
        <v>-1</v>
      </c>
      <c r="H36" s="38">
        <f t="shared" si="1"/>
        <v>-0.08333333333333333</v>
      </c>
      <c r="I36" s="39">
        <f t="shared" si="2"/>
        <v>2</v>
      </c>
      <c r="J36" s="38">
        <f t="shared" si="3"/>
        <v>0.2222222222222222</v>
      </c>
      <c r="K36" s="40">
        <f t="shared" si="4"/>
        <v>2</v>
      </c>
      <c r="L36" s="41">
        <f t="shared" si="5"/>
        <v>0.2222222222222222</v>
      </c>
    </row>
    <row r="37" spans="1:12" ht="12.75">
      <c r="A37" s="44" t="s">
        <v>86</v>
      </c>
      <c r="B37" s="33"/>
      <c r="C37" s="34">
        <v>13.5</v>
      </c>
      <c r="D37" s="35">
        <v>14.6</v>
      </c>
      <c r="E37" s="35">
        <v>25.2</v>
      </c>
      <c r="F37" s="36">
        <v>26.5</v>
      </c>
      <c r="G37" s="37">
        <f t="shared" si="0"/>
        <v>1.3000000000000007</v>
      </c>
      <c r="H37" s="38">
        <f t="shared" si="1"/>
        <v>0.05158730158730162</v>
      </c>
      <c r="I37" s="39">
        <f t="shared" si="2"/>
        <v>11.9</v>
      </c>
      <c r="J37" s="38">
        <f t="shared" si="3"/>
        <v>0.815068493150685</v>
      </c>
      <c r="K37" s="40">
        <f t="shared" si="4"/>
        <v>13</v>
      </c>
      <c r="L37" s="41">
        <f t="shared" si="5"/>
        <v>0.9629629629629629</v>
      </c>
    </row>
    <row r="38" spans="1:12" ht="12.75">
      <c r="A38" s="32" t="s">
        <v>70</v>
      </c>
      <c r="B38" s="33"/>
      <c r="C38" s="34">
        <v>50</v>
      </c>
      <c r="D38" s="35">
        <v>50</v>
      </c>
      <c r="E38" s="35">
        <v>60</v>
      </c>
      <c r="F38" s="36">
        <v>60</v>
      </c>
      <c r="G38" s="37">
        <f t="shared" si="0"/>
        <v>0</v>
      </c>
      <c r="H38" s="38">
        <f t="shared" si="1"/>
        <v>0</v>
      </c>
      <c r="I38" s="39">
        <f t="shared" si="2"/>
        <v>10</v>
      </c>
      <c r="J38" s="38">
        <f t="shared" si="3"/>
        <v>0.2</v>
      </c>
      <c r="K38" s="40">
        <f t="shared" si="4"/>
        <v>10</v>
      </c>
      <c r="L38" s="41">
        <f t="shared" si="5"/>
        <v>0.2</v>
      </c>
    </row>
    <row r="39" spans="1:12" ht="12.75">
      <c r="A39" s="32" t="s">
        <v>104</v>
      </c>
      <c r="B39" s="33"/>
      <c r="C39" s="34">
        <v>6.6</v>
      </c>
      <c r="D39" s="35">
        <v>6.6</v>
      </c>
      <c r="E39" s="35">
        <v>22.8</v>
      </c>
      <c r="F39" s="36">
        <v>27.5</v>
      </c>
      <c r="G39" s="37">
        <f>F39-E39</f>
        <v>4.699999999999999</v>
      </c>
      <c r="H39" s="38">
        <f t="shared" si="1"/>
        <v>0.20614035087719296</v>
      </c>
      <c r="I39" s="39">
        <f>F39-D39</f>
        <v>20.9</v>
      </c>
      <c r="J39" s="38">
        <f t="shared" si="3"/>
        <v>3.1666666666666665</v>
      </c>
      <c r="K39" s="40">
        <f>F39-C39</f>
        <v>20.9</v>
      </c>
      <c r="L39" s="41">
        <f t="shared" si="5"/>
        <v>3.1666666666666665</v>
      </c>
    </row>
    <row r="40" spans="1:12" ht="12.75">
      <c r="A40" s="32" t="s">
        <v>57</v>
      </c>
      <c r="B40" s="33"/>
      <c r="C40" s="34">
        <v>18</v>
      </c>
      <c r="D40" s="35">
        <v>18.71</v>
      </c>
      <c r="E40" s="35">
        <v>41.9</v>
      </c>
      <c r="F40" s="36">
        <v>40</v>
      </c>
      <c r="G40" s="37">
        <f t="shared" si="0"/>
        <v>-1.8999999999999986</v>
      </c>
      <c r="H40" s="38">
        <f t="shared" si="1"/>
        <v>-0.04534606205250594</v>
      </c>
      <c r="I40" s="39">
        <f t="shared" si="2"/>
        <v>21.29</v>
      </c>
      <c r="J40" s="38">
        <f t="shared" si="3"/>
        <v>1.137894174238375</v>
      </c>
      <c r="K40" s="40">
        <f t="shared" si="4"/>
        <v>22</v>
      </c>
      <c r="L40" s="41">
        <f t="shared" si="5"/>
        <v>1.2222222222222223</v>
      </c>
    </row>
    <row r="41" spans="1:12" ht="12.75">
      <c r="A41" s="32" t="s">
        <v>71</v>
      </c>
      <c r="B41" s="33"/>
      <c r="C41" s="34">
        <v>3</v>
      </c>
      <c r="D41" s="35">
        <v>3.4</v>
      </c>
      <c r="E41" s="35">
        <v>10.5</v>
      </c>
      <c r="F41" s="36">
        <v>9.5</v>
      </c>
      <c r="G41" s="37">
        <f t="shared" si="0"/>
        <v>-1</v>
      </c>
      <c r="H41" s="38">
        <f t="shared" si="1"/>
        <v>-0.09523809523809523</v>
      </c>
      <c r="I41" s="39">
        <f t="shared" si="2"/>
        <v>6.1</v>
      </c>
      <c r="J41" s="38">
        <f t="shared" si="3"/>
        <v>1.7941176470588234</v>
      </c>
      <c r="K41" s="40">
        <f t="shared" si="4"/>
        <v>6.5</v>
      </c>
      <c r="L41" s="41">
        <f t="shared" si="5"/>
        <v>2.1666666666666665</v>
      </c>
    </row>
    <row r="42" spans="1:12" ht="12.75">
      <c r="A42" s="32" t="s">
        <v>8</v>
      </c>
      <c r="B42" s="33"/>
      <c r="C42" s="34">
        <v>4.5</v>
      </c>
      <c r="D42" s="35">
        <v>4.65</v>
      </c>
      <c r="E42" s="35">
        <v>5.5</v>
      </c>
      <c r="F42" s="36">
        <v>5.59</v>
      </c>
      <c r="G42" s="37">
        <f t="shared" si="0"/>
        <v>0.08999999999999986</v>
      </c>
      <c r="H42" s="38">
        <f t="shared" si="1"/>
        <v>0.016363636363636337</v>
      </c>
      <c r="I42" s="39">
        <f t="shared" si="2"/>
        <v>0.9399999999999995</v>
      </c>
      <c r="J42" s="38">
        <f t="shared" si="3"/>
        <v>0.2021505376344085</v>
      </c>
      <c r="K42" s="40">
        <f t="shared" si="4"/>
        <v>1.0899999999999999</v>
      </c>
      <c r="L42" s="41">
        <f t="shared" si="5"/>
        <v>0.2422222222222222</v>
      </c>
    </row>
    <row r="43" spans="1:12" ht="12.75">
      <c r="A43" s="32" t="s">
        <v>95</v>
      </c>
      <c r="B43" s="33"/>
      <c r="C43" s="34">
        <v>279.75</v>
      </c>
      <c r="D43" s="35">
        <v>345</v>
      </c>
      <c r="E43" s="35">
        <v>445</v>
      </c>
      <c r="F43" s="36">
        <v>450</v>
      </c>
      <c r="G43" s="37">
        <f t="shared" si="0"/>
        <v>5</v>
      </c>
      <c r="H43" s="38">
        <f t="shared" si="1"/>
        <v>0.011235955056179775</v>
      </c>
      <c r="I43" s="39">
        <f t="shared" si="2"/>
        <v>105</v>
      </c>
      <c r="J43" s="38">
        <f t="shared" si="3"/>
        <v>0.30434782608695654</v>
      </c>
      <c r="K43" s="40">
        <f t="shared" si="4"/>
        <v>170.25</v>
      </c>
      <c r="L43" s="41">
        <f t="shared" si="5"/>
        <v>0.6085790884718498</v>
      </c>
    </row>
    <row r="44" spans="1:12" ht="12.75">
      <c r="A44" s="32" t="s">
        <v>72</v>
      </c>
      <c r="B44" s="33"/>
      <c r="C44" s="34">
        <v>17.25</v>
      </c>
      <c r="D44" s="35">
        <v>18.5</v>
      </c>
      <c r="E44" s="35">
        <v>20</v>
      </c>
      <c r="F44" s="36">
        <v>20</v>
      </c>
      <c r="G44" s="37">
        <f t="shared" si="0"/>
        <v>0</v>
      </c>
      <c r="H44" s="38">
        <f t="shared" si="1"/>
        <v>0</v>
      </c>
      <c r="I44" s="39">
        <f t="shared" si="2"/>
        <v>1.5</v>
      </c>
      <c r="J44" s="38">
        <f t="shared" si="3"/>
        <v>0.08108108108108109</v>
      </c>
      <c r="K44" s="40">
        <f>F44-C44</f>
        <v>2.75</v>
      </c>
      <c r="L44" s="41">
        <f t="shared" si="5"/>
        <v>0.15942028985507245</v>
      </c>
    </row>
    <row r="45" spans="1:12" ht="12.75">
      <c r="A45" s="32" t="s">
        <v>45</v>
      </c>
      <c r="B45" s="33"/>
      <c r="C45" s="34">
        <v>6.15</v>
      </c>
      <c r="D45" s="35">
        <v>6.5</v>
      </c>
      <c r="E45" s="35">
        <v>9.25</v>
      </c>
      <c r="F45" s="36">
        <v>11.89</v>
      </c>
      <c r="G45" s="37">
        <f t="shared" si="0"/>
        <v>2.6400000000000006</v>
      </c>
      <c r="H45" s="38">
        <f t="shared" si="1"/>
        <v>0.2854054054054055</v>
      </c>
      <c r="I45" s="39">
        <f t="shared" si="2"/>
        <v>5.390000000000001</v>
      </c>
      <c r="J45" s="38">
        <f t="shared" si="3"/>
        <v>0.8292307692307693</v>
      </c>
      <c r="K45" s="40">
        <f>F45-C45</f>
        <v>5.74</v>
      </c>
      <c r="L45" s="41">
        <f t="shared" si="5"/>
        <v>0.9333333333333333</v>
      </c>
    </row>
    <row r="46" spans="1:12" ht="12.75">
      <c r="A46" s="32" t="s">
        <v>74</v>
      </c>
      <c r="B46" s="33" t="s">
        <v>0</v>
      </c>
      <c r="C46" s="34">
        <v>55</v>
      </c>
      <c r="D46" s="45">
        <v>61</v>
      </c>
      <c r="E46" s="45">
        <v>68</v>
      </c>
      <c r="F46" s="46">
        <v>68</v>
      </c>
      <c r="G46" s="37">
        <f t="shared" si="0"/>
        <v>0</v>
      </c>
      <c r="H46" s="38">
        <f t="shared" si="1"/>
        <v>0</v>
      </c>
      <c r="I46" s="39">
        <f t="shared" si="2"/>
        <v>7</v>
      </c>
      <c r="J46" s="38">
        <f t="shared" si="3"/>
        <v>0.11475409836065574</v>
      </c>
      <c r="K46" s="40">
        <f>F46-C46</f>
        <v>13</v>
      </c>
      <c r="L46" s="41">
        <f t="shared" si="5"/>
        <v>0.23636363636363636</v>
      </c>
    </row>
    <row r="47" spans="1:12" ht="13.5" thickBot="1">
      <c r="A47" s="32" t="s">
        <v>48</v>
      </c>
      <c r="B47" s="33" t="s">
        <v>46</v>
      </c>
      <c r="C47" s="47">
        <v>0.55</v>
      </c>
      <c r="D47" s="48">
        <v>0.55</v>
      </c>
      <c r="E47" s="48">
        <v>0.55</v>
      </c>
      <c r="F47" s="18">
        <v>0.55</v>
      </c>
      <c r="G47" s="49">
        <f t="shared" si="0"/>
        <v>0</v>
      </c>
      <c r="H47" s="50">
        <f t="shared" si="1"/>
        <v>0</v>
      </c>
      <c r="I47" s="51">
        <f t="shared" si="2"/>
        <v>0</v>
      </c>
      <c r="J47" s="50">
        <f t="shared" si="3"/>
        <v>0</v>
      </c>
      <c r="K47" s="40">
        <f>F47-C47</f>
        <v>0</v>
      </c>
      <c r="L47" s="41">
        <f t="shared" si="5"/>
        <v>0</v>
      </c>
    </row>
    <row r="48" spans="1:12" ht="12.75">
      <c r="A48" s="52" t="s">
        <v>12</v>
      </c>
      <c r="B48" s="53"/>
      <c r="C48" s="54"/>
      <c r="D48" s="55"/>
      <c r="E48" s="54"/>
      <c r="F48" s="54"/>
      <c r="G48" s="56" t="s">
        <v>0</v>
      </c>
      <c r="H48" s="57">
        <f>AVERAGE(H9:H47)</f>
        <v>0.03457201084642265</v>
      </c>
      <c r="I48" s="57" t="s">
        <v>0</v>
      </c>
      <c r="J48" s="57">
        <f>AVERAGE(J9:J47)</f>
        <v>0.9460813659299518</v>
      </c>
      <c r="K48" s="57"/>
      <c r="L48" s="58">
        <f>AVERAGE(L9:L47)</f>
        <v>1.1319645887441423</v>
      </c>
    </row>
    <row r="49" spans="1:12" ht="13.5" thickBot="1">
      <c r="A49" s="59" t="s">
        <v>78</v>
      </c>
      <c r="B49" s="60"/>
      <c r="C49" s="61"/>
      <c r="D49" s="61"/>
      <c r="E49" s="61"/>
      <c r="F49" s="61"/>
      <c r="G49" s="61"/>
      <c r="H49" s="62" t="s">
        <v>136</v>
      </c>
      <c r="I49" s="63"/>
      <c r="J49" s="62" t="s">
        <v>137</v>
      </c>
      <c r="K49" s="61"/>
      <c r="L49" s="64" t="s">
        <v>112</v>
      </c>
    </row>
    <row r="50" spans="1:12" ht="12.75">
      <c r="A50" s="65"/>
      <c r="B50" s="66"/>
      <c r="C50" s="67"/>
      <c r="D50" s="67"/>
      <c r="E50" s="68"/>
      <c r="F50" s="68"/>
      <c r="G50" s="39"/>
      <c r="H50" s="39"/>
      <c r="I50" s="39"/>
      <c r="J50" s="39"/>
      <c r="K50" s="69"/>
      <c r="L50" s="69"/>
    </row>
    <row r="51" spans="1:12" ht="13.5" thickBot="1">
      <c r="A51" s="261" t="s">
        <v>116</v>
      </c>
      <c r="B51" s="261"/>
      <c r="C51" s="261"/>
      <c r="D51" s="67"/>
      <c r="E51" s="68"/>
      <c r="F51" s="68"/>
      <c r="G51" s="39"/>
      <c r="H51" s="39"/>
      <c r="I51" s="39"/>
      <c r="J51" s="39"/>
      <c r="K51" s="69"/>
      <c r="L51" s="69"/>
    </row>
    <row r="52" spans="1:3" ht="12.75">
      <c r="A52" s="70" t="s">
        <v>117</v>
      </c>
      <c r="B52" s="262" t="s">
        <v>46</v>
      </c>
      <c r="C52" s="263"/>
    </row>
    <row r="53" spans="1:12" ht="12.75">
      <c r="A53" s="71" t="s">
        <v>118</v>
      </c>
      <c r="B53" s="264" t="s">
        <v>122</v>
      </c>
      <c r="C53" s="265"/>
      <c r="E53" s="72"/>
      <c r="F53" s="72"/>
      <c r="G53" s="73"/>
      <c r="H53" s="74"/>
      <c r="I53" s="75"/>
      <c r="J53" s="74"/>
      <c r="K53" s="76"/>
      <c r="L53" s="77"/>
    </row>
    <row r="54" spans="1:3" ht="12.75">
      <c r="A54" s="71" t="s">
        <v>119</v>
      </c>
      <c r="B54" s="264" t="s">
        <v>52</v>
      </c>
      <c r="C54" s="265"/>
    </row>
    <row r="55" spans="1:12" ht="13.5" thickBot="1">
      <c r="A55" s="78" t="s">
        <v>120</v>
      </c>
      <c r="B55" s="259" t="s">
        <v>121</v>
      </c>
      <c r="C55" s="260"/>
      <c r="D55" s="79"/>
      <c r="E55" s="79"/>
      <c r="F55" s="79"/>
      <c r="G55" s="79"/>
      <c r="H55" s="80"/>
      <c r="I55" s="81"/>
      <c r="J55" s="80"/>
      <c r="K55" s="82"/>
      <c r="L55" s="80"/>
    </row>
    <row r="56" spans="1:12" ht="13.5" thickBot="1">
      <c r="A56" s="65"/>
      <c r="B56" s="83"/>
      <c r="C56" s="84"/>
      <c r="D56" s="85"/>
      <c r="E56" s="72"/>
      <c r="F56" s="72"/>
      <c r="G56" s="85"/>
      <c r="H56" s="85"/>
      <c r="I56" s="85"/>
      <c r="J56" s="85"/>
      <c r="K56" s="86"/>
      <c r="L56" s="86"/>
    </row>
    <row r="57" spans="1:12" ht="12.75">
      <c r="A57" s="247"/>
      <c r="B57" s="248"/>
      <c r="C57" s="248"/>
      <c r="D57" s="248" t="s">
        <v>27</v>
      </c>
      <c r="E57" s="248"/>
      <c r="F57" s="248"/>
      <c r="G57" s="248"/>
      <c r="H57" s="249"/>
      <c r="I57" s="85"/>
      <c r="J57" s="85"/>
      <c r="K57" s="86"/>
      <c r="L57" s="86"/>
    </row>
    <row r="58" spans="1:12" ht="13.5" thickBot="1">
      <c r="A58" s="250"/>
      <c r="B58" s="251"/>
      <c r="C58" s="251"/>
      <c r="D58" s="251" t="s">
        <v>79</v>
      </c>
      <c r="E58" s="251"/>
      <c r="F58" s="251"/>
      <c r="G58" s="251"/>
      <c r="H58" s="252"/>
      <c r="I58" s="85"/>
      <c r="J58" s="85"/>
      <c r="K58" s="86"/>
      <c r="L58" s="86"/>
    </row>
    <row r="59" spans="1:9" ht="12.75">
      <c r="A59" s="87">
        <v>38289</v>
      </c>
      <c r="B59" s="88"/>
      <c r="D59" s="89">
        <v>104000.87</v>
      </c>
      <c r="E59" s="246" t="s">
        <v>13</v>
      </c>
      <c r="F59" s="244"/>
      <c r="G59" s="244" t="s">
        <v>13</v>
      </c>
      <c r="H59" s="245"/>
      <c r="I59" s="79"/>
    </row>
    <row r="60" spans="1:10" ht="12.75">
      <c r="A60" s="90">
        <v>38260</v>
      </c>
      <c r="B60" s="91"/>
      <c r="D60" s="89">
        <v>99819.82</v>
      </c>
      <c r="E60" s="92" t="s">
        <v>9</v>
      </c>
      <c r="F60" s="40">
        <f>D59-D60</f>
        <v>4181.049999999988</v>
      </c>
      <c r="G60" s="72" t="s">
        <v>89</v>
      </c>
      <c r="H60" s="93">
        <f>F60/D60</f>
        <v>0.041885970140999935</v>
      </c>
      <c r="J60" s="3"/>
    </row>
    <row r="61" spans="1:12" ht="12.75">
      <c r="A61" s="90">
        <v>37986</v>
      </c>
      <c r="B61" s="91"/>
      <c r="D61" s="89">
        <v>67586.72</v>
      </c>
      <c r="E61" s="92" t="s">
        <v>10</v>
      </c>
      <c r="F61" s="40">
        <f>D59-D61</f>
        <v>36414.149999999994</v>
      </c>
      <c r="G61" s="72" t="s">
        <v>90</v>
      </c>
      <c r="H61" s="93">
        <f>F61/D61</f>
        <v>0.5387767005115797</v>
      </c>
      <c r="J61" s="76"/>
      <c r="L61" s="94"/>
    </row>
    <row r="62" spans="1:8" ht="13.5" thickBot="1">
      <c r="A62" s="95">
        <v>37925</v>
      </c>
      <c r="B62" s="96"/>
      <c r="C62" s="97"/>
      <c r="D62" s="98">
        <v>60304.21</v>
      </c>
      <c r="E62" s="99" t="s">
        <v>14</v>
      </c>
      <c r="F62" s="40">
        <f>D59-D62</f>
        <v>43696.659999999996</v>
      </c>
      <c r="G62" s="100" t="s">
        <v>91</v>
      </c>
      <c r="H62" s="101">
        <f>F62/D62</f>
        <v>0.7246038046099932</v>
      </c>
    </row>
    <row r="63" spans="1:10" ht="12.75">
      <c r="A63" s="102" t="s">
        <v>49</v>
      </c>
      <c r="B63" s="88"/>
      <c r="C63" s="103" t="s">
        <v>26</v>
      </c>
      <c r="D63" s="248" t="s">
        <v>98</v>
      </c>
      <c r="E63" s="248" t="s">
        <v>14</v>
      </c>
      <c r="F63" s="248" t="e">
        <f>D60-D63</f>
        <v>#VALUE!</v>
      </c>
      <c r="G63" s="104"/>
      <c r="H63" s="105"/>
      <c r="I63" s="106"/>
      <c r="J63" s="76"/>
    </row>
    <row r="64" spans="1:10" ht="12.75">
      <c r="A64" s="90">
        <v>38260</v>
      </c>
      <c r="B64" s="91"/>
      <c r="C64" s="107">
        <v>780.66</v>
      </c>
      <c r="D64" s="108"/>
      <c r="G64" s="86"/>
      <c r="H64" s="109"/>
      <c r="I64" s="106"/>
      <c r="J64" s="76"/>
    </row>
    <row r="65" spans="1:10" ht="13.5" thickBot="1">
      <c r="A65" s="95">
        <v>38289</v>
      </c>
      <c r="B65" s="96"/>
      <c r="C65" s="110">
        <v>814.85</v>
      </c>
      <c r="D65" s="266">
        <f>C65-C64</f>
        <v>34.190000000000055</v>
      </c>
      <c r="E65" s="266"/>
      <c r="F65" s="111">
        <f>D65/C64</f>
        <v>0.04379627494683992</v>
      </c>
      <c r="G65" s="112"/>
      <c r="H65" s="113"/>
      <c r="I65" s="106"/>
      <c r="J65" s="76"/>
    </row>
    <row r="67" ht="12.75">
      <c r="C67" s="72"/>
    </row>
    <row r="68" spans="1:4" ht="12.75">
      <c r="A68" s="107"/>
      <c r="D68" s="114"/>
    </row>
    <row r="69" ht="12.75">
      <c r="A69" s="107"/>
    </row>
    <row r="70" spans="1:2" ht="12.75">
      <c r="A70" s="107"/>
      <c r="B70" s="114"/>
    </row>
    <row r="71" spans="1:9" ht="12.75">
      <c r="A71" s="107"/>
      <c r="I71" s="107"/>
    </row>
    <row r="72" spans="8:9" ht="12.75">
      <c r="H72" s="107"/>
      <c r="I72" s="107"/>
    </row>
    <row r="73" spans="8:9" ht="12.75">
      <c r="H73" s="107"/>
      <c r="I73" s="107"/>
    </row>
  </sheetData>
  <mergeCells count="25">
    <mergeCell ref="D63:F63"/>
    <mergeCell ref="D65:E65"/>
    <mergeCell ref="G3:L3"/>
    <mergeCell ref="G4:H4"/>
    <mergeCell ref="K4:L4"/>
    <mergeCell ref="G5:G8"/>
    <mergeCell ref="H5:H8"/>
    <mergeCell ref="I5:I8"/>
    <mergeCell ref="J5:J8"/>
    <mergeCell ref="K5:K8"/>
    <mergeCell ref="B55:C55"/>
    <mergeCell ref="A51:C51"/>
    <mergeCell ref="B52:C52"/>
    <mergeCell ref="B53:C53"/>
    <mergeCell ref="B54:C54"/>
    <mergeCell ref="I4:J4"/>
    <mergeCell ref="A1:L1"/>
    <mergeCell ref="A2:L2"/>
    <mergeCell ref="A3:A8"/>
    <mergeCell ref="C3:F3"/>
    <mergeCell ref="L5:L8"/>
    <mergeCell ref="G59:H59"/>
    <mergeCell ref="E59:F59"/>
    <mergeCell ref="A57:H57"/>
    <mergeCell ref="A58:H5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0">
      <selection activeCell="F32" sqref="F32"/>
    </sheetView>
  </sheetViews>
  <sheetFormatPr defaultColWidth="9.140625" defaultRowHeight="12.75"/>
  <cols>
    <col min="1" max="1" width="27.57421875" style="2" customWidth="1"/>
    <col min="2" max="2" width="8.8515625" style="144" bestFit="1" customWidth="1"/>
    <col min="3" max="3" width="7.7109375" style="2" bestFit="1" customWidth="1"/>
    <col min="4" max="4" width="8.57421875" style="2" bestFit="1" customWidth="1"/>
    <col min="5" max="5" width="28.00390625" style="13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6" t="s">
        <v>123</v>
      </c>
      <c r="B1" s="277"/>
      <c r="C1" s="277"/>
      <c r="D1" s="277"/>
      <c r="E1" s="277"/>
      <c r="F1" s="277"/>
      <c r="G1" s="277"/>
      <c r="H1" s="278"/>
    </row>
    <row r="2" spans="1:8" ht="15.75">
      <c r="A2" s="279" t="s">
        <v>15</v>
      </c>
      <c r="B2" s="280"/>
      <c r="C2" s="280"/>
      <c r="D2" s="280"/>
      <c r="E2" s="280"/>
      <c r="F2" s="280"/>
      <c r="G2" s="280"/>
      <c r="H2" s="281"/>
    </row>
    <row r="3" spans="1:8" ht="16.5" thickBot="1">
      <c r="A3" s="282" t="s">
        <v>135</v>
      </c>
      <c r="B3" s="283"/>
      <c r="C3" s="283"/>
      <c r="D3" s="283"/>
      <c r="E3" s="283"/>
      <c r="F3" s="283"/>
      <c r="G3" s="283"/>
      <c r="H3" s="284"/>
    </row>
    <row r="4" spans="1:18" ht="13.5" thickTop="1">
      <c r="A4" s="285" t="s">
        <v>16</v>
      </c>
      <c r="B4" s="287" t="s">
        <v>7</v>
      </c>
      <c r="C4" s="289" t="s">
        <v>128</v>
      </c>
      <c r="D4" s="289"/>
      <c r="E4" s="290" t="s">
        <v>17</v>
      </c>
      <c r="F4" s="287" t="s">
        <v>7</v>
      </c>
      <c r="G4" s="289" t="s">
        <v>128</v>
      </c>
      <c r="H4" s="292"/>
      <c r="I4" s="115"/>
      <c r="J4" s="116"/>
      <c r="Q4" s="117"/>
      <c r="R4" s="117"/>
    </row>
    <row r="5" spans="1:18" ht="12.75">
      <c r="A5" s="285"/>
      <c r="B5" s="287"/>
      <c r="C5" s="1" t="s">
        <v>125</v>
      </c>
      <c r="D5" s="1" t="s">
        <v>126</v>
      </c>
      <c r="E5" s="290"/>
      <c r="F5" s="287"/>
      <c r="G5" s="1" t="s">
        <v>125</v>
      </c>
      <c r="H5" s="233" t="s">
        <v>126</v>
      </c>
      <c r="I5" s="115"/>
      <c r="J5" s="116"/>
      <c r="Q5" s="117"/>
      <c r="R5" s="117"/>
    </row>
    <row r="6" spans="1:18" ht="13.5" thickBot="1">
      <c r="A6" s="286"/>
      <c r="B6" s="288"/>
      <c r="C6" s="231" t="s">
        <v>6</v>
      </c>
      <c r="D6" s="231" t="s">
        <v>6</v>
      </c>
      <c r="E6" s="291"/>
      <c r="F6" s="288"/>
      <c r="G6" s="231" t="s">
        <v>6</v>
      </c>
      <c r="H6" s="234" t="s">
        <v>6</v>
      </c>
      <c r="I6" s="115"/>
      <c r="J6" s="116"/>
      <c r="Q6" s="117"/>
      <c r="R6" s="117"/>
    </row>
    <row r="7" spans="1:18" ht="13.5" thickTop="1">
      <c r="A7" s="294" t="s">
        <v>40</v>
      </c>
      <c r="B7" s="295"/>
      <c r="C7" s="295"/>
      <c r="D7" s="295"/>
      <c r="E7" s="295"/>
      <c r="F7" s="295"/>
      <c r="G7" s="295"/>
      <c r="H7" s="296"/>
      <c r="I7" s="115"/>
      <c r="J7" s="116"/>
      <c r="Q7" s="117"/>
      <c r="R7" s="117"/>
    </row>
    <row r="8" spans="1:14" ht="12.75">
      <c r="A8" s="32" t="s">
        <v>45</v>
      </c>
      <c r="B8" s="118">
        <v>0.2854054054054055</v>
      </c>
      <c r="C8" s="68">
        <v>9.25</v>
      </c>
      <c r="D8" s="36">
        <v>11.89</v>
      </c>
      <c r="E8" s="119" t="s">
        <v>65</v>
      </c>
      <c r="F8" s="118">
        <v>-0.12280701754385967</v>
      </c>
      <c r="G8" s="68">
        <v>2.85</v>
      </c>
      <c r="H8" s="36">
        <v>2.5</v>
      </c>
      <c r="K8" s="120"/>
      <c r="L8" s="120"/>
      <c r="M8" s="117"/>
      <c r="N8" s="117"/>
    </row>
    <row r="9" spans="1:14" ht="12.75">
      <c r="A9" s="32" t="s">
        <v>104</v>
      </c>
      <c r="B9" s="118">
        <v>0.20614035087719296</v>
      </c>
      <c r="C9" s="68">
        <v>22.8</v>
      </c>
      <c r="D9" s="36">
        <v>27.5</v>
      </c>
      <c r="E9" s="119" t="s">
        <v>64</v>
      </c>
      <c r="F9" s="118">
        <v>-0.1079107505070994</v>
      </c>
      <c r="G9" s="68">
        <v>24.65</v>
      </c>
      <c r="H9" s="36">
        <v>21.99</v>
      </c>
      <c r="I9" s="65"/>
      <c r="J9" s="65"/>
      <c r="K9" s="68"/>
      <c r="L9" s="67"/>
      <c r="M9" s="115"/>
      <c r="N9" s="116"/>
    </row>
    <row r="10" spans="1:14" ht="12.75">
      <c r="A10" s="32" t="s">
        <v>50</v>
      </c>
      <c r="B10" s="118">
        <v>0.16923076923076924</v>
      </c>
      <c r="C10" s="68">
        <v>32.5</v>
      </c>
      <c r="D10" s="36">
        <v>38</v>
      </c>
      <c r="E10" s="119" t="s">
        <v>71</v>
      </c>
      <c r="F10" s="118">
        <v>-0.09523809523809523</v>
      </c>
      <c r="G10" s="68">
        <v>10.5</v>
      </c>
      <c r="H10" s="36">
        <v>9.5</v>
      </c>
      <c r="I10" s="84"/>
      <c r="J10" s="84"/>
      <c r="K10" s="68"/>
      <c r="L10" s="67"/>
      <c r="M10" s="115"/>
      <c r="N10" s="116"/>
    </row>
    <row r="11" spans="1:14" ht="12.75">
      <c r="A11" s="32" t="s">
        <v>62</v>
      </c>
      <c r="B11" s="118">
        <v>0.15969581749049439</v>
      </c>
      <c r="C11" s="68">
        <v>7.89</v>
      </c>
      <c r="D11" s="36">
        <v>9.15</v>
      </c>
      <c r="E11" s="119" t="s">
        <v>69</v>
      </c>
      <c r="F11" s="118">
        <v>-0.08333333333333333</v>
      </c>
      <c r="G11" s="68">
        <v>12</v>
      </c>
      <c r="H11" s="36">
        <v>11</v>
      </c>
      <c r="I11" s="65"/>
      <c r="J11" s="65"/>
      <c r="K11" s="68"/>
      <c r="L11" s="67"/>
      <c r="M11" s="115"/>
      <c r="N11" s="116"/>
    </row>
    <row r="12" spans="1:14" ht="12.75">
      <c r="A12" s="44" t="s">
        <v>68</v>
      </c>
      <c r="B12" s="118">
        <v>0.14705882352941177</v>
      </c>
      <c r="C12" s="68">
        <v>1.7</v>
      </c>
      <c r="D12" s="36">
        <v>1.95</v>
      </c>
      <c r="E12" s="119" t="s">
        <v>41</v>
      </c>
      <c r="F12" s="118">
        <v>-0.07103825136612033</v>
      </c>
      <c r="G12" s="68">
        <v>5.49</v>
      </c>
      <c r="H12" s="36">
        <v>5.1</v>
      </c>
      <c r="I12" s="65"/>
      <c r="J12" s="65"/>
      <c r="K12" s="68"/>
      <c r="L12" s="67"/>
      <c r="M12" s="115"/>
      <c r="N12" s="116"/>
    </row>
    <row r="13" spans="1:14" ht="12.75">
      <c r="A13" s="32" t="s">
        <v>47</v>
      </c>
      <c r="B13" s="118">
        <v>0.14231318419800099</v>
      </c>
      <c r="C13" s="68">
        <v>105.05</v>
      </c>
      <c r="D13" s="36">
        <v>120</v>
      </c>
      <c r="E13" s="119" t="s">
        <v>57</v>
      </c>
      <c r="F13" s="118">
        <v>-0.04534606205250594</v>
      </c>
      <c r="G13" s="68">
        <v>41.9</v>
      </c>
      <c r="H13" s="36">
        <v>40</v>
      </c>
      <c r="I13" s="65"/>
      <c r="J13" s="65"/>
      <c r="K13" s="68"/>
      <c r="L13" s="67"/>
      <c r="M13" s="115"/>
      <c r="N13" s="116"/>
    </row>
    <row r="14" spans="1:14" ht="12.75">
      <c r="A14" s="32" t="s">
        <v>105</v>
      </c>
      <c r="B14" s="118">
        <v>0.12</v>
      </c>
      <c r="C14" s="68">
        <v>25</v>
      </c>
      <c r="D14" s="36">
        <v>28</v>
      </c>
      <c r="E14" s="119" t="s">
        <v>39</v>
      </c>
      <c r="F14" s="118">
        <v>-0.04306220095693773</v>
      </c>
      <c r="G14" s="68">
        <v>2.09</v>
      </c>
      <c r="H14" s="36">
        <v>2</v>
      </c>
      <c r="I14" s="65"/>
      <c r="J14" s="121"/>
      <c r="K14" s="68"/>
      <c r="L14" s="67"/>
      <c r="M14" s="115"/>
      <c r="N14" s="116"/>
    </row>
    <row r="15" spans="1:14" ht="12.75">
      <c r="A15" s="32" t="s">
        <v>56</v>
      </c>
      <c r="B15" s="118">
        <v>0.11495578623606298</v>
      </c>
      <c r="C15" s="68">
        <v>26.01</v>
      </c>
      <c r="D15" s="36">
        <v>29</v>
      </c>
      <c r="E15" s="119" t="s">
        <v>103</v>
      </c>
      <c r="F15" s="118">
        <v>-0.02725250278086774</v>
      </c>
      <c r="G15" s="68">
        <v>17.98</v>
      </c>
      <c r="H15" s="36">
        <v>17.49</v>
      </c>
      <c r="I15" s="65"/>
      <c r="J15" s="65"/>
      <c r="K15" s="68"/>
      <c r="L15" s="67"/>
      <c r="M15" s="115"/>
      <c r="N15" s="116"/>
    </row>
    <row r="16" spans="1:14" ht="12.75">
      <c r="A16" s="32" t="s">
        <v>59</v>
      </c>
      <c r="B16" s="118">
        <v>0.11111111111111104</v>
      </c>
      <c r="C16" s="68">
        <v>10.8</v>
      </c>
      <c r="D16" s="36">
        <v>12</v>
      </c>
      <c r="E16" s="119" t="s">
        <v>54</v>
      </c>
      <c r="F16" s="118">
        <v>-0.02</v>
      </c>
      <c r="G16" s="68">
        <v>25</v>
      </c>
      <c r="H16" s="36">
        <v>24.5</v>
      </c>
      <c r="I16" s="65"/>
      <c r="J16" s="65"/>
      <c r="K16" s="68"/>
      <c r="L16" s="67"/>
      <c r="M16" s="115"/>
      <c r="N16" s="116"/>
    </row>
    <row r="17" spans="1:14" ht="12.75">
      <c r="A17" s="32" t="s">
        <v>55</v>
      </c>
      <c r="B17" s="118">
        <v>0.08333333333333329</v>
      </c>
      <c r="C17" s="68">
        <v>3.6</v>
      </c>
      <c r="D17" s="36">
        <v>3.9</v>
      </c>
      <c r="E17" s="119" t="s">
        <v>66</v>
      </c>
      <c r="F17" s="118">
        <v>-0.016666666666666607</v>
      </c>
      <c r="G17" s="68">
        <v>6</v>
      </c>
      <c r="H17" s="36">
        <v>5.9</v>
      </c>
      <c r="I17" s="65"/>
      <c r="J17" s="65"/>
      <c r="K17" s="68"/>
      <c r="L17" s="67"/>
      <c r="M17" s="115"/>
      <c r="N17" s="116"/>
    </row>
    <row r="18" spans="1:14" ht="13.5" thickBot="1">
      <c r="A18" s="32"/>
      <c r="B18" s="118"/>
      <c r="C18" s="68"/>
      <c r="D18" s="36"/>
      <c r="E18" s="119"/>
      <c r="F18" s="122"/>
      <c r="G18" s="67"/>
      <c r="H18" s="123"/>
      <c r="I18" s="65"/>
      <c r="J18" s="65"/>
      <c r="K18" s="68"/>
      <c r="L18" s="67"/>
      <c r="M18" s="115"/>
      <c r="N18" s="116"/>
    </row>
    <row r="19" spans="1:14" ht="12.75">
      <c r="A19" s="247" t="s">
        <v>127</v>
      </c>
      <c r="B19" s="248" t="s">
        <v>7</v>
      </c>
      <c r="C19" s="248" t="s">
        <v>125</v>
      </c>
      <c r="D19" s="248" t="s">
        <v>126</v>
      </c>
      <c r="E19" s="248"/>
      <c r="F19" s="248" t="s">
        <v>7</v>
      </c>
      <c r="G19" s="248" t="s">
        <v>125</v>
      </c>
      <c r="H19" s="249" t="s">
        <v>126</v>
      </c>
      <c r="I19" s="65"/>
      <c r="J19" s="65"/>
      <c r="K19" s="68"/>
      <c r="L19" s="67"/>
      <c r="M19" s="115"/>
      <c r="N19" s="116"/>
    </row>
    <row r="20" spans="1:14" ht="12.75">
      <c r="A20" s="32"/>
      <c r="B20" s="118"/>
      <c r="C20" s="68" t="s">
        <v>6</v>
      </c>
      <c r="D20" s="36" t="s">
        <v>6</v>
      </c>
      <c r="E20" s="119"/>
      <c r="F20" s="118"/>
      <c r="G20" s="68" t="s">
        <v>6</v>
      </c>
      <c r="H20" s="36" t="s">
        <v>6</v>
      </c>
      <c r="I20" s="65"/>
      <c r="J20" s="65"/>
      <c r="K20" s="68"/>
      <c r="L20" s="67"/>
      <c r="M20" s="115"/>
      <c r="N20" s="116"/>
    </row>
    <row r="21" spans="1:14" ht="12.75">
      <c r="A21" s="32" t="s">
        <v>105</v>
      </c>
      <c r="B21" s="118">
        <v>3.6744574290484135</v>
      </c>
      <c r="C21" s="68">
        <v>5.99</v>
      </c>
      <c r="D21" s="36">
        <v>28</v>
      </c>
      <c r="E21" s="119" t="s">
        <v>58</v>
      </c>
      <c r="F21" s="118">
        <v>-0.3333333333333333</v>
      </c>
      <c r="G21" s="68">
        <v>0.12</v>
      </c>
      <c r="H21" s="36">
        <v>0.08</v>
      </c>
      <c r="I21" s="65"/>
      <c r="J21" s="65"/>
      <c r="K21" s="68"/>
      <c r="L21" s="67"/>
      <c r="M21" s="115"/>
      <c r="N21" s="116"/>
    </row>
    <row r="22" spans="1:14" ht="12.75">
      <c r="A22" s="32" t="s">
        <v>104</v>
      </c>
      <c r="B22" s="118">
        <v>3.1666666666666665</v>
      </c>
      <c r="C22" s="68">
        <v>6.6</v>
      </c>
      <c r="D22" s="36">
        <v>27.5</v>
      </c>
      <c r="E22" s="119" t="s">
        <v>39</v>
      </c>
      <c r="F22" s="118">
        <v>-0.17695473251028812</v>
      </c>
      <c r="G22" s="68">
        <v>2.43</v>
      </c>
      <c r="H22" s="36">
        <v>2</v>
      </c>
      <c r="I22" s="65"/>
      <c r="J22" s="65"/>
      <c r="K22" s="68"/>
      <c r="L22" s="67"/>
      <c r="M22" s="115"/>
      <c r="N22" s="116"/>
    </row>
    <row r="23" spans="1:14" ht="12.75">
      <c r="A23" s="44" t="s">
        <v>63</v>
      </c>
      <c r="B23" s="118">
        <v>2.1578947368421053</v>
      </c>
      <c r="C23" s="68">
        <v>9.5</v>
      </c>
      <c r="D23" s="36">
        <v>30</v>
      </c>
      <c r="E23" s="119" t="s">
        <v>65</v>
      </c>
      <c r="F23" s="118">
        <v>-0.16387959866220742</v>
      </c>
      <c r="G23" s="68">
        <v>2.99</v>
      </c>
      <c r="H23" s="36">
        <v>2.5</v>
      </c>
      <c r="I23" s="65"/>
      <c r="J23" s="65"/>
      <c r="K23" s="68"/>
      <c r="L23" s="67"/>
      <c r="M23" s="115"/>
      <c r="N23" s="116"/>
    </row>
    <row r="24" spans="1:14" ht="12.75">
      <c r="A24" s="32" t="s">
        <v>60</v>
      </c>
      <c r="B24" s="118">
        <v>2.0692307692307694</v>
      </c>
      <c r="C24" s="124">
        <v>1.3</v>
      </c>
      <c r="D24" s="125">
        <v>3.99</v>
      </c>
      <c r="E24" s="119"/>
      <c r="F24" s="118"/>
      <c r="G24" s="68"/>
      <c r="H24" s="36"/>
      <c r="I24" s="65"/>
      <c r="J24" s="65"/>
      <c r="K24" s="68"/>
      <c r="L24" s="67"/>
      <c r="M24" s="115"/>
      <c r="N24" s="116"/>
    </row>
    <row r="25" spans="1:14" ht="12.75">
      <c r="A25" s="32" t="s">
        <v>53</v>
      </c>
      <c r="B25" s="118">
        <v>2.031428571428571</v>
      </c>
      <c r="C25" s="68">
        <v>3.5</v>
      </c>
      <c r="D25" s="36">
        <v>10.61</v>
      </c>
      <c r="E25" s="119"/>
      <c r="F25" s="118"/>
      <c r="G25" s="68"/>
      <c r="H25" s="36"/>
      <c r="I25" s="65"/>
      <c r="J25" s="65"/>
      <c r="K25" s="68"/>
      <c r="L25" s="67"/>
      <c r="M25" s="115"/>
      <c r="N25" s="116"/>
    </row>
    <row r="26" spans="1:14" ht="12.75">
      <c r="A26" s="32" t="s">
        <v>64</v>
      </c>
      <c r="B26" s="118">
        <v>1.9319999999999997</v>
      </c>
      <c r="C26" s="68">
        <v>7.5</v>
      </c>
      <c r="D26" s="36">
        <v>21.99</v>
      </c>
      <c r="E26" s="119"/>
      <c r="F26" s="118"/>
      <c r="G26" s="68"/>
      <c r="H26" s="36"/>
      <c r="I26" s="65"/>
      <c r="J26" s="65"/>
      <c r="K26" s="68"/>
      <c r="L26" s="67"/>
      <c r="M26" s="115"/>
      <c r="N26" s="116"/>
    </row>
    <row r="27" spans="1:14" ht="12.75">
      <c r="A27" s="32" t="s">
        <v>71</v>
      </c>
      <c r="B27" s="118">
        <v>1.7941176470588234</v>
      </c>
      <c r="C27" s="68">
        <v>3.4</v>
      </c>
      <c r="D27" s="36">
        <v>9.5</v>
      </c>
      <c r="E27" s="119"/>
      <c r="F27" s="118"/>
      <c r="G27" s="68"/>
      <c r="H27" s="36"/>
      <c r="I27" s="65"/>
      <c r="J27" s="65"/>
      <c r="K27" s="68"/>
      <c r="L27" s="67"/>
      <c r="M27" s="115"/>
      <c r="N27" s="116"/>
    </row>
    <row r="28" spans="1:14" ht="12.75">
      <c r="A28" s="32" t="s">
        <v>55</v>
      </c>
      <c r="B28" s="118">
        <v>1.6174496644295302</v>
      </c>
      <c r="C28" s="68">
        <v>1.49</v>
      </c>
      <c r="D28" s="36">
        <v>3.9</v>
      </c>
      <c r="E28" s="119"/>
      <c r="F28" s="118"/>
      <c r="G28" s="68"/>
      <c r="H28" s="36"/>
      <c r="I28" s="65"/>
      <c r="J28" s="65"/>
      <c r="K28" s="68"/>
      <c r="L28" s="67"/>
      <c r="M28" s="115"/>
      <c r="N28" s="116"/>
    </row>
    <row r="29" spans="1:14" ht="12.75">
      <c r="A29" s="32" t="s">
        <v>68</v>
      </c>
      <c r="B29" s="118">
        <v>1.4074074074074072</v>
      </c>
      <c r="C29" s="68">
        <v>0.81</v>
      </c>
      <c r="D29" s="36">
        <v>1.95</v>
      </c>
      <c r="E29" s="119"/>
      <c r="F29" s="118"/>
      <c r="G29" s="68"/>
      <c r="H29" s="36"/>
      <c r="I29" s="65"/>
      <c r="J29" s="65"/>
      <c r="K29" s="68"/>
      <c r="L29" s="67"/>
      <c r="M29" s="115"/>
      <c r="N29" s="116"/>
    </row>
    <row r="30" spans="1:14" ht="13.5" thickBot="1">
      <c r="A30" s="126" t="s">
        <v>96</v>
      </c>
      <c r="B30" s="127">
        <v>1.3888888888888888</v>
      </c>
      <c r="C30" s="128">
        <v>9</v>
      </c>
      <c r="D30" s="129">
        <v>21.5</v>
      </c>
      <c r="E30" s="130"/>
      <c r="F30" s="131"/>
      <c r="G30" s="131"/>
      <c r="H30" s="132"/>
      <c r="I30" s="65"/>
      <c r="J30" s="65"/>
      <c r="K30" s="68"/>
      <c r="L30" s="67"/>
      <c r="M30" s="115"/>
      <c r="N30" s="116"/>
    </row>
    <row r="31" spans="1:14" ht="12.75">
      <c r="A31" s="254" t="s">
        <v>14</v>
      </c>
      <c r="B31" s="255"/>
      <c r="C31" s="255"/>
      <c r="D31" s="255"/>
      <c r="E31" s="255"/>
      <c r="F31" s="255"/>
      <c r="G31" s="255"/>
      <c r="H31" s="256"/>
      <c r="K31" s="120"/>
      <c r="L31" s="120"/>
      <c r="M31" s="117"/>
      <c r="N31" s="117"/>
    </row>
    <row r="32" spans="1:14" ht="12.75">
      <c r="A32" s="32" t="s">
        <v>64</v>
      </c>
      <c r="B32" s="118">
        <v>3.3979999999999997</v>
      </c>
      <c r="C32" s="68">
        <v>5</v>
      </c>
      <c r="D32" s="36">
        <v>21.99</v>
      </c>
      <c r="E32" s="119" t="s">
        <v>65</v>
      </c>
      <c r="F32" s="118">
        <v>-0.16666666666666666</v>
      </c>
      <c r="G32" s="68">
        <v>3</v>
      </c>
      <c r="H32" s="36">
        <v>2.5</v>
      </c>
      <c r="I32" s="65"/>
      <c r="J32" s="65"/>
      <c r="K32" s="68"/>
      <c r="L32" s="67"/>
      <c r="M32" s="115"/>
      <c r="N32" s="116"/>
    </row>
    <row r="33" spans="1:14" ht="12.75">
      <c r="A33" s="32" t="s">
        <v>104</v>
      </c>
      <c r="B33" s="118">
        <v>3.1666666666666665</v>
      </c>
      <c r="C33" s="68">
        <v>6.6</v>
      </c>
      <c r="D33" s="36">
        <v>27.5</v>
      </c>
      <c r="E33" s="119"/>
      <c r="F33" s="118"/>
      <c r="G33" s="68"/>
      <c r="H33" s="36"/>
      <c r="I33" s="65"/>
      <c r="J33" s="65"/>
      <c r="K33" s="68"/>
      <c r="L33" s="67"/>
      <c r="M33" s="115"/>
      <c r="N33" s="116"/>
    </row>
    <row r="34" spans="1:14" ht="12.75">
      <c r="A34" s="32" t="s">
        <v>105</v>
      </c>
      <c r="B34" s="118">
        <v>3</v>
      </c>
      <c r="C34" s="68">
        <v>7</v>
      </c>
      <c r="D34" s="36">
        <v>28</v>
      </c>
      <c r="E34" s="119"/>
      <c r="F34" s="118"/>
      <c r="G34" s="68"/>
      <c r="H34" s="36"/>
      <c r="I34" s="84"/>
      <c r="J34" s="84"/>
      <c r="K34" s="68"/>
      <c r="L34" s="67"/>
      <c r="M34" s="115"/>
      <c r="N34" s="116"/>
    </row>
    <row r="35" spans="1:14" ht="12.75">
      <c r="A35" s="32" t="s">
        <v>55</v>
      </c>
      <c r="B35" s="118">
        <v>2.8613861386138613</v>
      </c>
      <c r="C35" s="68">
        <v>1.01</v>
      </c>
      <c r="D35" s="36">
        <v>3.9</v>
      </c>
      <c r="E35" s="119"/>
      <c r="F35" s="118"/>
      <c r="G35" s="68"/>
      <c r="H35" s="36"/>
      <c r="I35" s="65"/>
      <c r="J35" s="65"/>
      <c r="K35" s="68"/>
      <c r="L35" s="67"/>
      <c r="M35" s="115"/>
      <c r="N35" s="116"/>
    </row>
    <row r="36" spans="1:14" ht="12.75">
      <c r="A36" s="32" t="s">
        <v>63</v>
      </c>
      <c r="B36" s="118">
        <v>2.468208092485549</v>
      </c>
      <c r="C36" s="68">
        <v>8.65</v>
      </c>
      <c r="D36" s="36">
        <v>30</v>
      </c>
      <c r="E36" s="119"/>
      <c r="F36" s="118"/>
      <c r="G36" s="68"/>
      <c r="H36" s="36"/>
      <c r="I36" s="65"/>
      <c r="J36" s="65"/>
      <c r="K36" s="68"/>
      <c r="L36" s="67"/>
      <c r="M36" s="115"/>
      <c r="N36" s="116"/>
    </row>
    <row r="37" spans="1:14" ht="12.75">
      <c r="A37" s="32" t="s">
        <v>53</v>
      </c>
      <c r="B37" s="118">
        <v>2.315625</v>
      </c>
      <c r="C37" s="68">
        <v>3.2</v>
      </c>
      <c r="D37" s="36">
        <v>10.61</v>
      </c>
      <c r="E37" s="119"/>
      <c r="F37" s="118"/>
      <c r="G37" s="68"/>
      <c r="H37" s="36"/>
      <c r="I37" s="65"/>
      <c r="J37" s="65"/>
      <c r="K37" s="68"/>
      <c r="L37" s="67"/>
      <c r="M37" s="115"/>
      <c r="N37" s="116"/>
    </row>
    <row r="38" spans="1:14" ht="12.75">
      <c r="A38" s="32" t="s">
        <v>71</v>
      </c>
      <c r="B38" s="118">
        <v>2.1666666666666665</v>
      </c>
      <c r="C38" s="68">
        <v>3</v>
      </c>
      <c r="D38" s="36">
        <v>9.5</v>
      </c>
      <c r="E38" s="119"/>
      <c r="F38" s="118"/>
      <c r="G38" s="68"/>
      <c r="H38" s="36"/>
      <c r="I38" s="65"/>
      <c r="J38" s="65"/>
      <c r="K38" s="68"/>
      <c r="L38" s="67"/>
      <c r="M38" s="115"/>
      <c r="N38" s="116"/>
    </row>
    <row r="39" spans="1:14" ht="12.75">
      <c r="A39" s="44" t="s">
        <v>67</v>
      </c>
      <c r="B39" s="118">
        <v>1.8333333333333333</v>
      </c>
      <c r="C39" s="68">
        <v>18</v>
      </c>
      <c r="D39" s="36">
        <v>51</v>
      </c>
      <c r="E39" s="119"/>
      <c r="F39" s="118"/>
      <c r="G39" s="68"/>
      <c r="H39" s="36"/>
      <c r="I39" s="65"/>
      <c r="J39" s="66"/>
      <c r="K39" s="68"/>
      <c r="L39" s="67"/>
      <c r="M39" s="115"/>
      <c r="N39" s="116"/>
    </row>
    <row r="40" spans="1:14" ht="12.75">
      <c r="A40" s="32" t="s">
        <v>61</v>
      </c>
      <c r="B40" s="118">
        <v>1.7882960413080895</v>
      </c>
      <c r="C40" s="68">
        <v>58.1</v>
      </c>
      <c r="D40" s="36">
        <v>162</v>
      </c>
      <c r="E40" s="119"/>
      <c r="F40" s="118"/>
      <c r="G40" s="68"/>
      <c r="H40" s="36"/>
      <c r="I40" s="65"/>
      <c r="J40" s="65"/>
      <c r="K40" s="68"/>
      <c r="L40" s="67"/>
      <c r="M40" s="115"/>
      <c r="N40" s="116"/>
    </row>
    <row r="41" spans="1:14" ht="13.5" thickBot="1">
      <c r="A41" s="133" t="s">
        <v>96</v>
      </c>
      <c r="B41" s="127">
        <v>1.6875</v>
      </c>
      <c r="C41" s="128">
        <v>8</v>
      </c>
      <c r="D41" s="134">
        <v>21.5</v>
      </c>
      <c r="E41" s="135"/>
      <c r="F41" s="127"/>
      <c r="G41" s="128"/>
      <c r="H41" s="134"/>
      <c r="I41" s="65"/>
      <c r="J41" s="65"/>
      <c r="K41" s="68"/>
      <c r="L41" s="67"/>
      <c r="M41" s="115"/>
      <c r="N41" s="116"/>
    </row>
    <row r="42" spans="2:14" ht="12.75">
      <c r="B42" s="2"/>
      <c r="I42" s="65"/>
      <c r="J42" s="65"/>
      <c r="K42" s="68"/>
      <c r="L42" s="67"/>
      <c r="M42" s="115"/>
      <c r="N42" s="116"/>
    </row>
    <row r="43" spans="1:11" ht="12.75">
      <c r="A43" s="137" t="s">
        <v>80</v>
      </c>
      <c r="B43" s="138"/>
      <c r="C43" s="137"/>
      <c r="D43" s="68" t="s">
        <v>0</v>
      </c>
      <c r="F43" s="68"/>
      <c r="G43" s="68"/>
      <c r="H43" s="68"/>
      <c r="I43" s="115"/>
      <c r="J43" s="115"/>
      <c r="K43" s="116"/>
    </row>
    <row r="44" spans="1:11" ht="12.75">
      <c r="A44" s="293" t="s">
        <v>81</v>
      </c>
      <c r="B44" s="293"/>
      <c r="C44" s="293"/>
      <c r="D44" s="293"/>
      <c r="E44" s="293"/>
      <c r="F44" s="293"/>
      <c r="G44" s="293"/>
      <c r="H44" s="293"/>
      <c r="I44" s="115"/>
      <c r="J44" s="115"/>
      <c r="K44" s="116"/>
    </row>
    <row r="45" spans="1:11" ht="12.75">
      <c r="A45" s="293" t="s">
        <v>111</v>
      </c>
      <c r="B45" s="293"/>
      <c r="C45" s="293"/>
      <c r="D45" s="293"/>
      <c r="E45" s="293"/>
      <c r="F45" s="293"/>
      <c r="G45" s="293"/>
      <c r="H45" s="293"/>
      <c r="I45" s="115"/>
      <c r="J45" s="115"/>
      <c r="K45" s="116"/>
    </row>
    <row r="46" spans="1:11" ht="12.75">
      <c r="A46" s="293" t="s">
        <v>88</v>
      </c>
      <c r="B46" s="293"/>
      <c r="C46" s="293"/>
      <c r="D46" s="293"/>
      <c r="E46" s="293"/>
      <c r="F46" s="293"/>
      <c r="G46" s="293"/>
      <c r="H46" s="293"/>
      <c r="I46" s="115"/>
      <c r="J46" s="115"/>
      <c r="K46" s="116"/>
    </row>
    <row r="47" spans="2:11" ht="12.75">
      <c r="B47" s="2"/>
      <c r="I47" s="115"/>
      <c r="J47" s="115"/>
      <c r="K47" s="116"/>
    </row>
    <row r="48" spans="1:11" ht="12.75">
      <c r="A48" s="137"/>
      <c r="B48" s="138"/>
      <c r="C48" s="137"/>
      <c r="D48" s="68"/>
      <c r="E48" s="139"/>
      <c r="F48" s="68"/>
      <c r="G48" s="68"/>
      <c r="H48" s="68"/>
      <c r="I48" s="115"/>
      <c r="J48" s="115"/>
      <c r="K48" s="116"/>
    </row>
    <row r="49" ht="12.75">
      <c r="B49" s="2"/>
    </row>
    <row r="50" spans="2:8" ht="12.75">
      <c r="B50" s="138"/>
      <c r="C50" s="137"/>
      <c r="D50" s="68"/>
      <c r="E50" s="139"/>
      <c r="F50" s="68"/>
      <c r="G50" s="68"/>
      <c r="H50" s="68"/>
    </row>
    <row r="51" spans="1:8" ht="12.75">
      <c r="A51" s="137"/>
      <c r="B51" s="138"/>
      <c r="C51" s="137"/>
      <c r="D51" s="68"/>
      <c r="E51" s="139"/>
      <c r="F51" s="68"/>
      <c r="G51" s="68"/>
      <c r="H51" s="68"/>
    </row>
    <row r="52" spans="1:8" ht="12.75">
      <c r="A52" s="140"/>
      <c r="B52" s="141"/>
      <c r="C52" s="140"/>
      <c r="D52" s="142"/>
      <c r="E52" s="143"/>
      <c r="F52" s="142"/>
      <c r="G52" s="142"/>
      <c r="H52" s="142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37">
      <selection activeCell="E61" sqref="E61"/>
    </sheetView>
  </sheetViews>
  <sheetFormatPr defaultColWidth="19.00390625" defaultRowHeight="12.75"/>
  <cols>
    <col min="1" max="1" width="31.421875" style="229" bestFit="1" customWidth="1"/>
    <col min="2" max="2" width="12.8515625" style="145" bestFit="1" customWidth="1"/>
    <col min="3" max="3" width="14.57421875" style="230" bestFit="1" customWidth="1"/>
    <col min="4" max="4" width="18.7109375" style="145" bestFit="1" customWidth="1"/>
    <col min="5" max="5" width="11.28125" style="145" bestFit="1" customWidth="1"/>
    <col min="6" max="6" width="15.00390625" style="145" bestFit="1" customWidth="1"/>
    <col min="7" max="7" width="17.28125" style="230" bestFit="1" customWidth="1"/>
    <col min="8" max="8" width="15.57421875" style="181" bestFit="1" customWidth="1"/>
    <col min="9" max="9" width="11.28125" style="180" bestFit="1" customWidth="1"/>
    <col min="10" max="16384" width="19.00390625" style="145" customWidth="1"/>
  </cols>
  <sheetData>
    <row r="1" spans="1:9" ht="11.25">
      <c r="A1" s="301" t="s">
        <v>110</v>
      </c>
      <c r="B1" s="297"/>
      <c r="C1" s="297"/>
      <c r="D1" s="297"/>
      <c r="E1" s="297"/>
      <c r="F1" s="297"/>
      <c r="G1" s="297"/>
      <c r="H1" s="297"/>
      <c r="I1" s="302"/>
    </row>
    <row r="2" spans="1:11" ht="12" thickBot="1">
      <c r="A2" s="298" t="s">
        <v>134</v>
      </c>
      <c r="B2" s="299"/>
      <c r="C2" s="299"/>
      <c r="D2" s="299"/>
      <c r="E2" s="299"/>
      <c r="F2" s="299"/>
      <c r="G2" s="299"/>
      <c r="H2" s="299"/>
      <c r="I2" s="300"/>
      <c r="J2" s="146"/>
      <c r="K2" s="146"/>
    </row>
    <row r="3" spans="1:10" ht="11.25">
      <c r="A3" s="303" t="s">
        <v>20</v>
      </c>
      <c r="B3" s="147" t="s">
        <v>129</v>
      </c>
      <c r="C3" s="304" t="s">
        <v>130</v>
      </c>
      <c r="D3" s="306" t="s">
        <v>131</v>
      </c>
      <c r="E3" s="148" t="s">
        <v>42</v>
      </c>
      <c r="F3" s="149" t="s">
        <v>129</v>
      </c>
      <c r="G3" s="308" t="s">
        <v>132</v>
      </c>
      <c r="H3" s="310" t="s">
        <v>133</v>
      </c>
      <c r="I3" s="150" t="s">
        <v>42</v>
      </c>
      <c r="J3" s="151"/>
    </row>
    <row r="4" spans="1:10" ht="12" thickBot="1">
      <c r="A4" s="303"/>
      <c r="B4" s="152" t="s">
        <v>75</v>
      </c>
      <c r="C4" s="305"/>
      <c r="D4" s="307"/>
      <c r="E4" s="152" t="s">
        <v>82</v>
      </c>
      <c r="F4" s="153" t="s">
        <v>75</v>
      </c>
      <c r="G4" s="309"/>
      <c r="H4" s="311"/>
      <c r="I4" s="153" t="s">
        <v>82</v>
      </c>
      <c r="J4" s="151"/>
    </row>
    <row r="5" spans="1:10" ht="11.25">
      <c r="A5" s="154" t="s">
        <v>28</v>
      </c>
      <c r="B5" s="155">
        <v>5858</v>
      </c>
      <c r="C5" s="156">
        <v>835597387</v>
      </c>
      <c r="D5" s="157">
        <v>2412033967.33</v>
      </c>
      <c r="E5" s="158">
        <v>72829.41</v>
      </c>
      <c r="F5" s="156">
        <v>3397</v>
      </c>
      <c r="G5" s="156">
        <v>343290574</v>
      </c>
      <c r="H5" s="157">
        <v>1622977978.59</v>
      </c>
      <c r="I5" s="158">
        <v>44678.87</v>
      </c>
      <c r="J5" s="151"/>
    </row>
    <row r="6" spans="1:10" ht="11.25">
      <c r="A6" s="159"/>
      <c r="B6" s="160"/>
      <c r="C6" s="161"/>
      <c r="D6" s="162"/>
      <c r="E6" s="163"/>
      <c r="F6" s="161"/>
      <c r="G6" s="161"/>
      <c r="H6" s="162"/>
      <c r="I6" s="163"/>
      <c r="J6" s="151"/>
    </row>
    <row r="7" spans="1:10" ht="11.25">
      <c r="A7" s="164" t="s">
        <v>29</v>
      </c>
      <c r="B7" s="165">
        <v>5613</v>
      </c>
      <c r="C7" s="166">
        <v>206810700</v>
      </c>
      <c r="D7" s="167">
        <v>1879325784.23</v>
      </c>
      <c r="E7" s="168">
        <v>80008.98</v>
      </c>
      <c r="F7" s="166">
        <v>3975</v>
      </c>
      <c r="G7" s="166">
        <v>236657350</v>
      </c>
      <c r="H7" s="167">
        <v>1474837440.98</v>
      </c>
      <c r="I7" s="168">
        <v>46447.36</v>
      </c>
      <c r="J7" s="151"/>
    </row>
    <row r="8" spans="1:10" ht="11.25">
      <c r="A8" s="159"/>
      <c r="B8" s="165"/>
      <c r="C8" s="166"/>
      <c r="D8" s="167"/>
      <c r="E8" s="168"/>
      <c r="F8" s="166"/>
      <c r="G8" s="166"/>
      <c r="H8" s="167"/>
      <c r="I8" s="168"/>
      <c r="J8" s="151"/>
    </row>
    <row r="9" spans="1:10" ht="11.25">
      <c r="A9" s="164" t="s">
        <v>30</v>
      </c>
      <c r="B9" s="165">
        <v>10545</v>
      </c>
      <c r="C9" s="166">
        <v>403905507</v>
      </c>
      <c r="D9" s="167">
        <v>3257479039.67</v>
      </c>
      <c r="E9" s="168">
        <v>99630.22</v>
      </c>
      <c r="F9" s="166">
        <v>3082</v>
      </c>
      <c r="G9" s="166">
        <v>132226905</v>
      </c>
      <c r="H9" s="167">
        <v>1029689579.65</v>
      </c>
      <c r="I9" s="168">
        <v>46981.96</v>
      </c>
      <c r="J9" s="151"/>
    </row>
    <row r="10" spans="1:10" ht="11.25">
      <c r="A10" s="159"/>
      <c r="B10" s="165"/>
      <c r="C10" s="166"/>
      <c r="D10" s="167"/>
      <c r="E10" s="168"/>
      <c r="F10" s="166"/>
      <c r="G10" s="166"/>
      <c r="H10" s="167"/>
      <c r="I10" s="168"/>
      <c r="J10" s="151"/>
    </row>
    <row r="11" spans="1:10" ht="11.25">
      <c r="A11" s="169" t="s">
        <v>31</v>
      </c>
      <c r="B11" s="165">
        <v>15623</v>
      </c>
      <c r="C11" s="166">
        <v>365340131</v>
      </c>
      <c r="D11" s="167">
        <v>4281158250.01</v>
      </c>
      <c r="E11" s="168">
        <v>108274.96</v>
      </c>
      <c r="F11" s="166">
        <v>2520</v>
      </c>
      <c r="G11" s="166">
        <v>129278861</v>
      </c>
      <c r="H11" s="167">
        <v>818255180.29</v>
      </c>
      <c r="I11" s="168">
        <v>47961.43</v>
      </c>
      <c r="J11" s="151"/>
    </row>
    <row r="12" spans="1:10" ht="11.25">
      <c r="A12" s="159"/>
      <c r="B12" s="165"/>
      <c r="C12" s="166"/>
      <c r="D12" s="167"/>
      <c r="E12" s="168"/>
      <c r="F12" s="166"/>
      <c r="G12" s="166"/>
      <c r="H12" s="167"/>
      <c r="I12" s="168"/>
      <c r="J12" s="151"/>
    </row>
    <row r="13" spans="1:10" ht="11.25">
      <c r="A13" s="164" t="s">
        <v>32</v>
      </c>
      <c r="B13" s="165">
        <v>9544</v>
      </c>
      <c r="C13" s="166">
        <v>262717477</v>
      </c>
      <c r="D13" s="167">
        <v>3421664249.7</v>
      </c>
      <c r="E13" s="168">
        <v>93967.64</v>
      </c>
      <c r="F13" s="166">
        <v>2297</v>
      </c>
      <c r="G13" s="166">
        <v>100518539</v>
      </c>
      <c r="H13" s="167">
        <v>480567177.14</v>
      </c>
      <c r="I13" s="168">
        <v>51131.05</v>
      </c>
      <c r="J13" s="151"/>
    </row>
    <row r="14" spans="1:10" ht="11.25">
      <c r="A14" s="159"/>
      <c r="B14" s="165"/>
      <c r="C14" s="166"/>
      <c r="D14" s="167"/>
      <c r="E14" s="168"/>
      <c r="F14" s="166"/>
      <c r="G14" s="166"/>
      <c r="H14" s="167"/>
      <c r="I14" s="168"/>
      <c r="J14" s="151"/>
    </row>
    <row r="15" spans="1:10" ht="11.25">
      <c r="A15" s="164" t="s">
        <v>93</v>
      </c>
      <c r="B15" s="165">
        <v>5752</v>
      </c>
      <c r="C15" s="166">
        <v>249806262</v>
      </c>
      <c r="D15" s="167">
        <v>1665878661.89</v>
      </c>
      <c r="E15" s="168">
        <v>94718.41</v>
      </c>
      <c r="F15" s="166">
        <v>2408</v>
      </c>
      <c r="G15" s="166">
        <v>70296379</v>
      </c>
      <c r="H15" s="167">
        <v>463272740.22</v>
      </c>
      <c r="I15" s="168">
        <v>50478.94</v>
      </c>
      <c r="J15" s="151"/>
    </row>
    <row r="16" spans="1:10" ht="11.25">
      <c r="A16" s="159"/>
      <c r="B16" s="165"/>
      <c r="C16" s="166"/>
      <c r="D16" s="167"/>
      <c r="E16" s="168"/>
      <c r="F16" s="166"/>
      <c r="G16" s="166"/>
      <c r="H16" s="167"/>
      <c r="I16" s="168"/>
      <c r="J16" s="151"/>
    </row>
    <row r="17" spans="1:10" ht="11.25">
      <c r="A17" s="164" t="s">
        <v>33</v>
      </c>
      <c r="B17" s="165">
        <v>5085</v>
      </c>
      <c r="C17" s="166">
        <v>126100835</v>
      </c>
      <c r="D17" s="167">
        <v>1529811082.06</v>
      </c>
      <c r="E17" s="168">
        <v>98145.75</v>
      </c>
      <c r="F17" s="166">
        <v>3008</v>
      </c>
      <c r="G17" s="166">
        <v>367053524</v>
      </c>
      <c r="H17" s="167">
        <v>1282778844.35</v>
      </c>
      <c r="I17" s="168">
        <v>54003.06</v>
      </c>
      <c r="J17" s="151"/>
    </row>
    <row r="18" spans="1:10" ht="11.25">
      <c r="A18" s="159"/>
      <c r="B18" s="165"/>
      <c r="C18" s="166"/>
      <c r="D18" s="167"/>
      <c r="E18" s="168"/>
      <c r="F18" s="166"/>
      <c r="G18" s="166"/>
      <c r="H18" s="167"/>
      <c r="I18" s="168"/>
      <c r="J18" s="151"/>
    </row>
    <row r="19" spans="1:10" ht="11.25">
      <c r="A19" s="164" t="s">
        <v>34</v>
      </c>
      <c r="B19" s="165">
        <v>4798</v>
      </c>
      <c r="C19" s="166">
        <v>129425756</v>
      </c>
      <c r="D19" s="167">
        <v>1554184513.76</v>
      </c>
      <c r="E19" s="168">
        <v>97267.57</v>
      </c>
      <c r="F19" s="166">
        <v>3392</v>
      </c>
      <c r="G19" s="166">
        <v>723560057</v>
      </c>
      <c r="H19" s="167">
        <v>2604550813.09</v>
      </c>
      <c r="I19" s="168">
        <v>55077.33</v>
      </c>
      <c r="J19" s="151"/>
    </row>
    <row r="20" spans="1:10" ht="11.25">
      <c r="A20" s="159"/>
      <c r="B20" s="165"/>
      <c r="C20" s="166"/>
      <c r="D20" s="167"/>
      <c r="E20" s="168"/>
      <c r="F20" s="166"/>
      <c r="G20" s="166"/>
      <c r="H20" s="167"/>
      <c r="I20" s="168"/>
      <c r="J20" s="151"/>
    </row>
    <row r="21" spans="1:10" ht="11.25">
      <c r="A21" s="164" t="s">
        <v>35</v>
      </c>
      <c r="B21" s="165">
        <v>4970</v>
      </c>
      <c r="C21" s="166">
        <v>129990446</v>
      </c>
      <c r="D21" s="167">
        <v>1825114999.68</v>
      </c>
      <c r="E21" s="168">
        <v>99819.82</v>
      </c>
      <c r="F21" s="166">
        <v>2996</v>
      </c>
      <c r="G21" s="166">
        <v>149166884</v>
      </c>
      <c r="H21" s="167">
        <v>968142965.53</v>
      </c>
      <c r="I21" s="168">
        <v>57769.13</v>
      </c>
      <c r="J21" s="151"/>
    </row>
    <row r="22" spans="1:10" ht="11.25">
      <c r="A22" s="159"/>
      <c r="B22" s="165"/>
      <c r="C22" s="166"/>
      <c r="D22" s="166"/>
      <c r="E22" s="168"/>
      <c r="F22" s="166"/>
      <c r="G22" s="166"/>
      <c r="H22" s="166"/>
      <c r="I22" s="168"/>
      <c r="J22" s="151"/>
    </row>
    <row r="23" spans="1:10" ht="11.25">
      <c r="A23" s="164" t="s">
        <v>36</v>
      </c>
      <c r="B23" s="165">
        <v>5871</v>
      </c>
      <c r="C23" s="166">
        <v>205417471</v>
      </c>
      <c r="D23" s="167">
        <v>1993440701.36</v>
      </c>
      <c r="E23" s="168">
        <v>104000.86</v>
      </c>
      <c r="F23" s="166">
        <v>3138</v>
      </c>
      <c r="G23" s="166">
        <v>164805385</v>
      </c>
      <c r="H23" s="167">
        <v>1420810790.78</v>
      </c>
      <c r="I23" s="168">
        <v>60304.2</v>
      </c>
      <c r="J23" s="151"/>
    </row>
    <row r="24" spans="1:10" ht="11.25">
      <c r="A24" s="159"/>
      <c r="B24" s="165"/>
      <c r="C24" s="166"/>
      <c r="D24" s="166"/>
      <c r="E24" s="168"/>
      <c r="F24" s="166"/>
      <c r="G24" s="166"/>
      <c r="H24" s="166"/>
      <c r="I24" s="168"/>
      <c r="J24" s="151"/>
    </row>
    <row r="25" spans="1:10" ht="11.25">
      <c r="A25" s="164" t="s">
        <v>37</v>
      </c>
      <c r="B25" s="165"/>
      <c r="C25" s="166"/>
      <c r="D25" s="167"/>
      <c r="E25" s="168"/>
      <c r="F25" s="166">
        <v>2631</v>
      </c>
      <c r="G25" s="166">
        <v>105521563</v>
      </c>
      <c r="H25" s="167">
        <v>738379165.36</v>
      </c>
      <c r="I25" s="168">
        <v>63511.53</v>
      </c>
      <c r="J25" s="151"/>
    </row>
    <row r="26" spans="1:10" ht="11.25">
      <c r="A26" s="159"/>
      <c r="B26" s="165"/>
      <c r="C26" s="166"/>
      <c r="D26" s="166"/>
      <c r="E26" s="168"/>
      <c r="F26" s="166"/>
      <c r="G26" s="166"/>
      <c r="H26" s="166"/>
      <c r="I26" s="168"/>
      <c r="J26" s="151"/>
    </row>
    <row r="27" spans="1:10" ht="12" thickBot="1">
      <c r="A27" s="164" t="s">
        <v>38</v>
      </c>
      <c r="B27" s="165"/>
      <c r="C27" s="166"/>
      <c r="D27" s="167"/>
      <c r="E27" s="168"/>
      <c r="F27" s="166">
        <v>2931</v>
      </c>
      <c r="G27" s="166">
        <v>243072665</v>
      </c>
      <c r="H27" s="167">
        <v>1386087600.05</v>
      </c>
      <c r="I27" s="168">
        <v>67586.72</v>
      </c>
      <c r="J27" s="151"/>
    </row>
    <row r="28" spans="1:10" ht="11.25">
      <c r="A28" s="170" t="s">
        <v>18</v>
      </c>
      <c r="B28" s="171">
        <f>SUM(B5:B27)</f>
        <v>73659</v>
      </c>
      <c r="C28" s="172">
        <f>SUM(C5:C27)</f>
        <v>2915111972</v>
      </c>
      <c r="D28" s="235">
        <f>SUM(D5:D27)</f>
        <v>23820091249.69</v>
      </c>
      <c r="E28" s="175"/>
      <c r="F28" s="173">
        <f>SUM(F5:F27)</f>
        <v>35775</v>
      </c>
      <c r="G28" s="172">
        <f>SUM(G5:G27)</f>
        <v>2765448686</v>
      </c>
      <c r="H28" s="172">
        <f>SUM(H5:H27)</f>
        <v>14290350276.030003</v>
      </c>
      <c r="I28" s="175"/>
      <c r="J28" s="151"/>
    </row>
    <row r="29" spans="1:10" ht="11.25" hidden="1">
      <c r="A29" s="176" t="s">
        <v>22</v>
      </c>
      <c r="B29" s="177">
        <f>(B28-F28)/F28</f>
        <v>1.05895178197065</v>
      </c>
      <c r="C29" s="178">
        <f>(C28-G28)/G28</f>
        <v>0.05411898863199518</v>
      </c>
      <c r="D29" s="236">
        <f>(D28-H28)/H28</f>
        <v>0.6668654574300225</v>
      </c>
      <c r="E29" s="179">
        <f>(E27-I27)/I27</f>
        <v>-1</v>
      </c>
      <c r="F29" s="180"/>
      <c r="G29" s="181"/>
      <c r="I29" s="182"/>
      <c r="J29" s="151"/>
    </row>
    <row r="30" spans="1:10" ht="11.25">
      <c r="A30" s="183" t="s">
        <v>73</v>
      </c>
      <c r="B30" s="184">
        <f>(B23-F23)/F23</f>
        <v>0.8709369024856597</v>
      </c>
      <c r="C30" s="184">
        <f>(C23-G23)/G23</f>
        <v>0.24642450851954867</v>
      </c>
      <c r="D30" s="184">
        <f>(D23-H23)/H23</f>
        <v>0.40303037835575295</v>
      </c>
      <c r="E30" s="184">
        <f>(E23-I23)/I23</f>
        <v>0.7246039247680925</v>
      </c>
      <c r="F30" s="180"/>
      <c r="G30" s="181"/>
      <c r="I30" s="182"/>
      <c r="J30" s="151"/>
    </row>
    <row r="31" spans="1:10" ht="11.25">
      <c r="A31" s="183" t="s">
        <v>85</v>
      </c>
      <c r="B31" s="184">
        <f>(SUM(B5:B23)-SUM(F5:F23))/SUM(F5:F23)</f>
        <v>1.4379902690894648</v>
      </c>
      <c r="C31" s="184">
        <f>(SUM(C5:C23)-SUM(G5:G23))/SUM(G5:G23)</f>
        <v>0.20615950304774205</v>
      </c>
      <c r="D31" s="184">
        <f>(SUM(D5:D23)-SUM(H5:H23))/SUM(H5:H23)</f>
        <v>0.9579417498857894</v>
      </c>
      <c r="E31" s="185">
        <f>(E23-I27)/I27</f>
        <v>0.5387765525535194</v>
      </c>
      <c r="F31" s="180"/>
      <c r="G31" s="181"/>
      <c r="I31" s="182"/>
      <c r="J31" s="151"/>
    </row>
    <row r="32" spans="1:10" ht="11.25">
      <c r="A32" s="176" t="s">
        <v>99</v>
      </c>
      <c r="B32" s="186">
        <f>B28/D67</f>
        <v>350.75714285714287</v>
      </c>
      <c r="C32" s="181"/>
      <c r="D32" s="178" t="s">
        <v>0</v>
      </c>
      <c r="E32" s="182"/>
      <c r="F32" s="187">
        <v>106</v>
      </c>
      <c r="G32" s="181"/>
      <c r="I32" s="182"/>
      <c r="J32" s="151"/>
    </row>
    <row r="33" spans="1:10" ht="12" thickBot="1">
      <c r="A33" s="188" t="s">
        <v>100</v>
      </c>
      <c r="B33" s="189"/>
      <c r="C33" s="190">
        <f>C28/D67</f>
        <v>13881485.580952382</v>
      </c>
      <c r="D33" s="237">
        <f>D28/D67</f>
        <v>113429005.95090476</v>
      </c>
      <c r="E33" s="193"/>
      <c r="F33" s="191"/>
      <c r="G33" s="190">
        <f>G28/D68</f>
        <v>11017723.848605577</v>
      </c>
      <c r="H33" s="192">
        <f>H28/D68</f>
        <v>56933666.43836655</v>
      </c>
      <c r="I33" s="193"/>
      <c r="J33" s="151"/>
    </row>
    <row r="34" spans="1:10" ht="11.25">
      <c r="A34" s="297"/>
      <c r="B34" s="297"/>
      <c r="C34" s="297"/>
      <c r="D34" s="297" t="s">
        <v>124</v>
      </c>
      <c r="E34" s="297"/>
      <c r="F34" s="297"/>
      <c r="G34" s="297"/>
      <c r="H34" s="232"/>
      <c r="I34" s="232"/>
      <c r="J34" s="151"/>
    </row>
    <row r="35" spans="1:10" ht="11.25">
      <c r="A35" s="312"/>
      <c r="B35" s="194" t="s">
        <v>19</v>
      </c>
      <c r="C35" s="313"/>
      <c r="D35" s="315"/>
      <c r="E35" s="195" t="s">
        <v>19</v>
      </c>
      <c r="F35" s="194"/>
      <c r="G35" s="317"/>
      <c r="H35" s="196"/>
      <c r="J35" s="151"/>
    </row>
    <row r="36" spans="1:10" ht="12" thickBot="1">
      <c r="A36" s="312" t="s">
        <v>20</v>
      </c>
      <c r="B36" s="194" t="s">
        <v>75</v>
      </c>
      <c r="C36" s="314" t="s">
        <v>108</v>
      </c>
      <c r="D36" s="316" t="s">
        <v>109</v>
      </c>
      <c r="E36" s="194" t="s">
        <v>21</v>
      </c>
      <c r="F36" s="194" t="s">
        <v>101</v>
      </c>
      <c r="G36" s="317" t="s">
        <v>102</v>
      </c>
      <c r="H36" s="197"/>
      <c r="J36" s="151"/>
    </row>
    <row r="37" spans="1:10" ht="11.25">
      <c r="A37" s="198" t="s">
        <v>28</v>
      </c>
      <c r="B37" s="199">
        <v>8</v>
      </c>
      <c r="C37" s="200">
        <v>518975</v>
      </c>
      <c r="D37" s="201">
        <v>606128.85</v>
      </c>
      <c r="E37" s="161">
        <v>73</v>
      </c>
      <c r="F37" s="161">
        <v>275010703</v>
      </c>
      <c r="G37" s="202">
        <v>1208118542.05</v>
      </c>
      <c r="H37" s="180"/>
      <c r="J37" s="151"/>
    </row>
    <row r="38" spans="1:10" ht="11.25">
      <c r="A38" s="203"/>
      <c r="B38" s="165"/>
      <c r="C38" s="166"/>
      <c r="D38" s="202"/>
      <c r="E38" s="166"/>
      <c r="F38" s="166"/>
      <c r="G38" s="202"/>
      <c r="H38" s="180"/>
      <c r="J38" s="151"/>
    </row>
    <row r="39" spans="1:10" ht="11.25">
      <c r="A39" s="198" t="s">
        <v>29</v>
      </c>
      <c r="B39" s="165">
        <v>2</v>
      </c>
      <c r="C39" s="166">
        <v>16446469</v>
      </c>
      <c r="D39" s="202">
        <v>83871865.11</v>
      </c>
      <c r="E39" s="166">
        <v>6</v>
      </c>
      <c r="F39" s="166">
        <v>119902618</v>
      </c>
      <c r="G39" s="202">
        <v>1481395446.45</v>
      </c>
      <c r="H39" s="180"/>
      <c r="J39" s="151"/>
    </row>
    <row r="40" spans="1:10" ht="11.25">
      <c r="A40" s="203"/>
      <c r="B40" s="165"/>
      <c r="C40" s="166"/>
      <c r="D40" s="202"/>
      <c r="E40" s="166"/>
      <c r="F40" s="166"/>
      <c r="G40" s="202"/>
      <c r="H40" s="180"/>
      <c r="J40" s="151"/>
    </row>
    <row r="41" spans="1:10" ht="11.25">
      <c r="A41" s="198" t="s">
        <v>30</v>
      </c>
      <c r="B41" s="165">
        <v>27</v>
      </c>
      <c r="C41" s="166">
        <v>1917504028</v>
      </c>
      <c r="D41" s="202">
        <v>6900402436.86</v>
      </c>
      <c r="E41" s="166">
        <v>33</v>
      </c>
      <c r="F41" s="166">
        <v>132996067</v>
      </c>
      <c r="G41" s="202">
        <v>338442450.9</v>
      </c>
      <c r="H41" s="180"/>
      <c r="J41" s="151"/>
    </row>
    <row r="42" spans="1:10" ht="11.25">
      <c r="A42" s="203"/>
      <c r="B42" s="165"/>
      <c r="C42" s="166"/>
      <c r="D42" s="202"/>
      <c r="E42" s="166"/>
      <c r="F42" s="166"/>
      <c r="G42" s="202"/>
      <c r="H42" s="180"/>
      <c r="J42" s="151"/>
    </row>
    <row r="43" spans="1:10" ht="11.25">
      <c r="A43" s="204" t="s">
        <v>31</v>
      </c>
      <c r="B43" s="165">
        <v>1</v>
      </c>
      <c r="C43" s="166">
        <v>1436316</v>
      </c>
      <c r="D43" s="202">
        <v>17738502.6</v>
      </c>
      <c r="E43" s="166">
        <v>7</v>
      </c>
      <c r="F43" s="166">
        <v>653405</v>
      </c>
      <c r="G43" s="202">
        <v>862101.63</v>
      </c>
      <c r="H43" s="180"/>
      <c r="J43" s="151"/>
    </row>
    <row r="44" spans="1:10" ht="11.25">
      <c r="A44" s="203"/>
      <c r="B44" s="165"/>
      <c r="C44" s="166"/>
      <c r="D44" s="202"/>
      <c r="E44" s="166"/>
      <c r="F44" s="166"/>
      <c r="G44" s="202"/>
      <c r="H44" s="180"/>
      <c r="J44" s="151"/>
    </row>
    <row r="45" spans="1:10" ht="11.25">
      <c r="A45" s="198" t="s">
        <v>32</v>
      </c>
      <c r="B45" s="205">
        <v>3</v>
      </c>
      <c r="C45" s="166">
        <v>9830884</v>
      </c>
      <c r="D45" s="202">
        <v>7867458.16</v>
      </c>
      <c r="E45" s="206">
        <v>3</v>
      </c>
      <c r="F45" s="166">
        <v>43462478</v>
      </c>
      <c r="G45" s="202">
        <v>216377801.24</v>
      </c>
      <c r="H45" s="180"/>
      <c r="J45" s="151"/>
    </row>
    <row r="46" spans="1:10" ht="11.25">
      <c r="A46" s="203"/>
      <c r="B46" s="165"/>
      <c r="C46" s="166"/>
      <c r="D46" s="202"/>
      <c r="E46" s="166"/>
      <c r="F46" s="166"/>
      <c r="G46" s="202"/>
      <c r="H46" s="180"/>
      <c r="J46" s="151"/>
    </row>
    <row r="47" spans="1:10" ht="11.25">
      <c r="A47" s="198" t="s">
        <v>94</v>
      </c>
      <c r="B47" s="165">
        <v>5</v>
      </c>
      <c r="C47" s="166">
        <v>1585891</v>
      </c>
      <c r="D47" s="202">
        <v>1477805.49</v>
      </c>
      <c r="E47" s="166">
        <v>3</v>
      </c>
      <c r="F47" s="166">
        <v>8181489</v>
      </c>
      <c r="G47" s="202">
        <v>98326593.5</v>
      </c>
      <c r="H47" s="180"/>
      <c r="J47" s="151"/>
    </row>
    <row r="48" spans="1:10" ht="11.25">
      <c r="A48" s="203"/>
      <c r="B48" s="165"/>
      <c r="C48" s="166"/>
      <c r="D48" s="202"/>
      <c r="E48" s="166"/>
      <c r="F48" s="166"/>
      <c r="G48" s="202"/>
      <c r="H48" s="180"/>
      <c r="J48" s="151"/>
    </row>
    <row r="49" spans="1:10" ht="11.25">
      <c r="A49" s="198" t="s">
        <v>33</v>
      </c>
      <c r="B49" s="165">
        <v>13</v>
      </c>
      <c r="C49" s="166">
        <v>583826</v>
      </c>
      <c r="D49" s="202">
        <v>4430393.4</v>
      </c>
      <c r="E49" s="166">
        <v>23</v>
      </c>
      <c r="F49" s="166">
        <v>606763878</v>
      </c>
      <c r="G49" s="202">
        <v>5183092210.8</v>
      </c>
      <c r="H49" s="180"/>
      <c r="J49" s="151"/>
    </row>
    <row r="50" spans="1:10" ht="11.25">
      <c r="A50" s="203"/>
      <c r="B50" s="165"/>
      <c r="C50" s="166"/>
      <c r="D50" s="202"/>
      <c r="E50" s="166"/>
      <c r="F50" s="166"/>
      <c r="G50" s="202"/>
      <c r="H50" s="180"/>
      <c r="J50" s="151"/>
    </row>
    <row r="51" spans="1:10" ht="11.25">
      <c r="A51" s="198" t="s">
        <v>34</v>
      </c>
      <c r="B51" s="165">
        <v>3</v>
      </c>
      <c r="C51" s="166">
        <v>5001714</v>
      </c>
      <c r="D51" s="202">
        <v>6895291.1</v>
      </c>
      <c r="E51" s="166">
        <v>2</v>
      </c>
      <c r="F51" s="166">
        <v>303674377</v>
      </c>
      <c r="G51" s="202">
        <v>1232949248.21</v>
      </c>
      <c r="H51" s="180"/>
      <c r="J51" s="151"/>
    </row>
    <row r="52" spans="1:10" ht="11.25">
      <c r="A52" s="203"/>
      <c r="B52" s="165"/>
      <c r="C52" s="166"/>
      <c r="D52" s="202"/>
      <c r="E52" s="166"/>
      <c r="F52" s="166"/>
      <c r="G52" s="202"/>
      <c r="H52" s="180"/>
      <c r="J52" s="151"/>
    </row>
    <row r="53" spans="1:10" ht="11.25">
      <c r="A53" s="198" t="s">
        <v>35</v>
      </c>
      <c r="B53" s="165">
        <v>0</v>
      </c>
      <c r="C53" s="166">
        <v>0</v>
      </c>
      <c r="D53" s="202">
        <v>0</v>
      </c>
      <c r="E53" s="166">
        <v>9</v>
      </c>
      <c r="F53" s="166">
        <v>17203074</v>
      </c>
      <c r="G53" s="202">
        <v>49772357.9</v>
      </c>
      <c r="H53" s="180"/>
      <c r="J53" s="151"/>
    </row>
    <row r="54" spans="1:10" ht="11.25">
      <c r="A54" s="203"/>
      <c r="B54" s="165"/>
      <c r="C54" s="166"/>
      <c r="D54" s="202"/>
      <c r="E54" s="166"/>
      <c r="F54" s="166"/>
      <c r="G54" s="202"/>
      <c r="H54" s="180"/>
      <c r="J54" s="151"/>
    </row>
    <row r="55" spans="1:10" ht="11.25">
      <c r="A55" s="198" t="s">
        <v>36</v>
      </c>
      <c r="B55" s="165">
        <v>3</v>
      </c>
      <c r="C55" s="166">
        <v>538444</v>
      </c>
      <c r="D55" s="202">
        <v>953538.96</v>
      </c>
      <c r="E55" s="166">
        <v>6</v>
      </c>
      <c r="F55" s="166">
        <v>430859</v>
      </c>
      <c r="G55" s="202">
        <v>432451.81</v>
      </c>
      <c r="H55" s="180"/>
      <c r="J55" s="151"/>
    </row>
    <row r="56" spans="1:10" ht="11.25">
      <c r="A56" s="203"/>
      <c r="B56" s="165"/>
      <c r="C56" s="166"/>
      <c r="D56" s="202"/>
      <c r="E56" s="166"/>
      <c r="F56" s="166"/>
      <c r="G56" s="202"/>
      <c r="H56" s="180"/>
      <c r="J56" s="151"/>
    </row>
    <row r="57" spans="1:10" ht="11.25">
      <c r="A57" s="198" t="s">
        <v>37</v>
      </c>
      <c r="B57" s="165"/>
      <c r="C57" s="166"/>
      <c r="D57" s="202"/>
      <c r="E57" s="166">
        <v>0</v>
      </c>
      <c r="F57" s="166">
        <v>0</v>
      </c>
      <c r="G57" s="202">
        <v>0</v>
      </c>
      <c r="H57" s="180"/>
      <c r="J57" s="151"/>
    </row>
    <row r="58" spans="1:10" ht="11.25">
      <c r="A58" s="203"/>
      <c r="B58" s="207"/>
      <c r="C58" s="166"/>
      <c r="D58" s="208"/>
      <c r="E58" s="151"/>
      <c r="F58" s="166"/>
      <c r="G58" s="208"/>
      <c r="H58" s="180"/>
      <c r="J58" s="151"/>
    </row>
    <row r="59" spans="1:10" ht="11.25">
      <c r="A59" s="198" t="s">
        <v>38</v>
      </c>
      <c r="B59" s="165"/>
      <c r="C59" s="166"/>
      <c r="D59" s="202"/>
      <c r="E59" s="166">
        <v>14</v>
      </c>
      <c r="F59" s="166">
        <v>16705418</v>
      </c>
      <c r="G59" s="202">
        <v>137210768.63</v>
      </c>
      <c r="H59" s="180"/>
      <c r="J59" s="151"/>
    </row>
    <row r="60" spans="1:10" ht="12" thickBot="1">
      <c r="A60" s="198"/>
      <c r="B60" s="165"/>
      <c r="C60" s="166"/>
      <c r="D60" s="202"/>
      <c r="E60" s="166"/>
      <c r="F60" s="166"/>
      <c r="G60" s="209"/>
      <c r="H60" s="180"/>
      <c r="J60" s="151"/>
    </row>
    <row r="61" spans="1:7" s="180" customFormat="1" ht="11.25">
      <c r="A61" s="210" t="s">
        <v>23</v>
      </c>
      <c r="B61" s="211">
        <f aca="true" t="shared" si="0" ref="B61:G61">SUM(B37:B59)</f>
        <v>65</v>
      </c>
      <c r="C61" s="172">
        <f t="shared" si="0"/>
        <v>1953446547</v>
      </c>
      <c r="D61" s="212">
        <f t="shared" si="0"/>
        <v>7024243420.53</v>
      </c>
      <c r="E61" s="213">
        <f t="shared" si="0"/>
        <v>179</v>
      </c>
      <c r="F61" s="172">
        <f t="shared" si="0"/>
        <v>1524984366</v>
      </c>
      <c r="G61" s="174">
        <f t="shared" si="0"/>
        <v>9946979973.119999</v>
      </c>
    </row>
    <row r="62" spans="1:7" s="180" customFormat="1" ht="11.25">
      <c r="A62" s="214" t="s">
        <v>24</v>
      </c>
      <c r="B62" s="215">
        <f aca="true" t="shared" si="1" ref="B62:G62">B61/B65</f>
        <v>0.0008816667570940264</v>
      </c>
      <c r="C62" s="216">
        <f t="shared" si="1"/>
        <v>0.40123715045767533</v>
      </c>
      <c r="D62" s="217">
        <f t="shared" si="1"/>
        <v>0.2277320453052878</v>
      </c>
      <c r="E62" s="216">
        <f t="shared" si="1"/>
        <v>0.0049785837458975355</v>
      </c>
      <c r="F62" s="216">
        <f t="shared" si="1"/>
        <v>0.3554383316362723</v>
      </c>
      <c r="G62" s="217">
        <f t="shared" si="1"/>
        <v>0.41039915992681736</v>
      </c>
    </row>
    <row r="63" spans="1:7" s="180" customFormat="1" ht="12" thickBot="1">
      <c r="A63" s="218" t="s">
        <v>92</v>
      </c>
      <c r="B63" s="219">
        <f>(SUM(B37:B55)-SUM(E37:E55))/SUM(E37:E55)</f>
        <v>-0.6060606060606061</v>
      </c>
      <c r="C63" s="219">
        <f>(SUM(C37:C55)-SUM(F37:F55))/SUM(F37:F55)</f>
        <v>0.2951493817442051</v>
      </c>
      <c r="D63" s="219">
        <f>(SUM(D37:D55)-SUM(G37:G55))/SUM(G37:G55)</f>
        <v>-0.2839542629285351</v>
      </c>
      <c r="E63" s="191"/>
      <c r="F63" s="220"/>
      <c r="G63" s="221"/>
    </row>
    <row r="64" spans="1:7" s="180" customFormat="1" ht="11.25">
      <c r="A64" s="222"/>
      <c r="B64" s="216"/>
      <c r="C64" s="216"/>
      <c r="D64" s="216"/>
      <c r="F64" s="181"/>
      <c r="G64" s="181"/>
    </row>
    <row r="65" spans="1:9" s="180" customFormat="1" ht="12" thickBot="1">
      <c r="A65" s="223" t="s">
        <v>25</v>
      </c>
      <c r="B65" s="224">
        <f>B61+B28</f>
        <v>73724</v>
      </c>
      <c r="C65" s="224">
        <f>C28+C61</f>
        <v>4868558519</v>
      </c>
      <c r="D65" s="225">
        <f>D28+D61</f>
        <v>30844334670.219997</v>
      </c>
      <c r="E65" s="224">
        <f>E61+F28</f>
        <v>35954</v>
      </c>
      <c r="F65" s="224">
        <f>G28+F61</f>
        <v>4290433052</v>
      </c>
      <c r="G65" s="225">
        <f>H28+G61</f>
        <v>24237330249.15</v>
      </c>
      <c r="I65" s="226"/>
    </row>
    <row r="66" spans="1:7" s="180" customFormat="1" ht="12" thickTop="1">
      <c r="A66" s="222" t="s">
        <v>92</v>
      </c>
      <c r="B66" s="216">
        <f>(SUM(B5:B23,B37:B55)-SUM(F5:F23,E37:E55))/SUM(F5:F23,E37:E55)</f>
        <v>1.4268878793863982</v>
      </c>
      <c r="C66" s="216">
        <f>(SUM(C5:C23,C37:C55)-SUM(G5:G23,F37:F55))/SUM(G5:G23,F37:F55)</f>
        <v>0.240354916741905</v>
      </c>
      <c r="D66" s="216">
        <f>(SUM(D5:D23,D37:D55)-SUM(H5:H23,G37:G55))/SUM(H5:H23,G37:G55)</f>
        <v>0.40356853423571215</v>
      </c>
      <c r="F66" s="181"/>
      <c r="G66" s="181"/>
    </row>
    <row r="67" spans="1:7" s="180" customFormat="1" ht="11.25">
      <c r="A67" s="227" t="s">
        <v>87</v>
      </c>
      <c r="C67" s="178"/>
      <c r="D67" s="228">
        <f>21+19+23+20+20+22+22+20+22+21</f>
        <v>210</v>
      </c>
      <c r="F67" s="181"/>
      <c r="G67" s="181"/>
    </row>
    <row r="68" spans="1:7" s="180" customFormat="1" ht="11.25">
      <c r="A68" s="227" t="s">
        <v>107</v>
      </c>
      <c r="C68" s="178"/>
      <c r="D68" s="228">
        <v>251</v>
      </c>
      <c r="F68" s="181"/>
      <c r="G68" s="181"/>
    </row>
    <row r="74" ht="11.25">
      <c r="H74" s="180"/>
    </row>
    <row r="75" ht="11.25">
      <c r="H75" s="180"/>
    </row>
  </sheetData>
  <mergeCells count="12">
    <mergeCell ref="A35:A36"/>
    <mergeCell ref="C35:C36"/>
    <mergeCell ref="D35:D36"/>
    <mergeCell ref="G35:G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2004-10-29T18:56:23Z</cp:lastPrinted>
  <dcterms:created xsi:type="dcterms:W3CDTF">1999-08-27T15:10:57Z</dcterms:created>
  <dcterms:modified xsi:type="dcterms:W3CDTF">2004-11-01T19:01:03Z</dcterms:modified>
  <cp:category/>
  <cp:version/>
  <cp:contentType/>
  <cp:contentStatus/>
</cp:coreProperties>
</file>