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0" yWindow="65371" windowWidth="7680" windowHeight="9120" tabRatio="846" activeTab="0"/>
  </bookViews>
  <sheets>
    <sheet name="Price Comparison" sheetId="1" r:id="rId1"/>
    <sheet name="winners &amp; losers" sheetId="2" r:id="rId2"/>
    <sheet name="mkt2004 vs 2003" sheetId="3" r:id="rId3"/>
  </sheets>
  <definedNames>
    <definedName name="_xlnm.Print_Area" localSheetId="2">'mkt2004 vs 2003'!$A$1:$I$83</definedName>
    <definedName name="_xlnm.Print_Area" localSheetId="1">'winners &amp; losers'!$A$1:$H$55</definedName>
    <definedName name="Z_9A1D5FD1_33D0_11D3_80C6_000629376EB2_.wvu.PrintArea" localSheetId="2" hidden="1">'mkt2004 vs 2003'!$A$2:$I$83</definedName>
    <definedName name="Z_9A1D5FD1_33D0_11D3_80C6_000629376EB2_.wvu.PrintArea" localSheetId="1" hidden="1">'winners &amp; losers'!$A$1:$H$46</definedName>
    <definedName name="Z_9A1D5FD1_33D0_11D3_80C6_000629376EB2_.wvu.Rows" localSheetId="2" hidden="1">'mkt2004 vs 2003'!$37:$37</definedName>
  </definedNames>
  <calcPr fullCalcOnLoad="1"/>
</workbook>
</file>

<file path=xl/sharedStrings.xml><?xml version="1.0" encoding="utf-8"?>
<sst xmlns="http://schemas.openxmlformats.org/spreadsheetml/2006/main" count="265" uniqueCount="135">
  <si>
    <t xml:space="preserve"> </t>
  </si>
  <si>
    <t>Jamaica Stock Exchange</t>
  </si>
  <si>
    <t>Stock Price Analysis</t>
  </si>
  <si>
    <t xml:space="preserve">     MONTH-END</t>
  </si>
  <si>
    <t>Last</t>
  </si>
  <si>
    <t>Sale</t>
  </si>
  <si>
    <t>$</t>
  </si>
  <si>
    <t>%</t>
  </si>
  <si>
    <t>Radio Jamaica</t>
  </si>
  <si>
    <t>MONTH</t>
  </si>
  <si>
    <t>Y-T-D</t>
  </si>
  <si>
    <t>1 Year</t>
  </si>
  <si>
    <t>Average Price Appreciation(%)</t>
  </si>
  <si>
    <t>INDEX CHANGE</t>
  </si>
  <si>
    <t>1 YEAR</t>
  </si>
  <si>
    <t>WINNERS &amp; LOSERS</t>
  </si>
  <si>
    <t>TOP ADVANCING</t>
  </si>
  <si>
    <t xml:space="preserve">       Last Sale</t>
  </si>
  <si>
    <t>TOP DECLINING</t>
  </si>
  <si>
    <t>open</t>
  </si>
  <si>
    <t>close</t>
  </si>
  <si>
    <t>TOTAL</t>
  </si>
  <si>
    <t xml:space="preserve">   No. of </t>
  </si>
  <si>
    <t>ORDINARY</t>
  </si>
  <si>
    <t xml:space="preserve">Month </t>
  </si>
  <si>
    <t>Record</t>
  </si>
  <si>
    <t>CHANGE</t>
  </si>
  <si>
    <t>TOTAL(BLOCK)</t>
  </si>
  <si>
    <t>% of Total Activity</t>
  </si>
  <si>
    <t>TOTAL(ORD.&amp; BLOCK)</t>
  </si>
  <si>
    <t>Ja$B</t>
  </si>
  <si>
    <t>MONTH-END</t>
  </si>
  <si>
    <t>BLOCK</t>
  </si>
  <si>
    <t xml:space="preserve">Transactions </t>
  </si>
  <si>
    <t xml:space="preserve">JANUARY </t>
  </si>
  <si>
    <t>FEBRUARY</t>
  </si>
  <si>
    <t>MARCH</t>
  </si>
  <si>
    <t>APRIL</t>
  </si>
  <si>
    <t>MAY</t>
  </si>
  <si>
    <t>JULY</t>
  </si>
  <si>
    <t>AUGUST</t>
  </si>
  <si>
    <t>SEPTEMBER</t>
  </si>
  <si>
    <t xml:space="preserve">OCTOBER </t>
  </si>
  <si>
    <t xml:space="preserve">NOVEMBER </t>
  </si>
  <si>
    <t>DECEMBER</t>
  </si>
  <si>
    <t>Montego Freeport</t>
  </si>
  <si>
    <t>1 MONTH</t>
  </si>
  <si>
    <t>Courts (Jamaica)</t>
  </si>
  <si>
    <t>EXCHANGE</t>
  </si>
  <si>
    <t>Month-End</t>
  </si>
  <si>
    <t>Year-to-Date</t>
  </si>
  <si>
    <t xml:space="preserve">% </t>
  </si>
  <si>
    <t xml:space="preserve">Change </t>
  </si>
  <si>
    <t xml:space="preserve"> on</t>
  </si>
  <si>
    <t>1 Month</t>
  </si>
  <si>
    <t>Desnoes &amp; Geddes</t>
  </si>
  <si>
    <t>Gleaner Company</t>
  </si>
  <si>
    <t>Seprod</t>
  </si>
  <si>
    <t>s</t>
  </si>
  <si>
    <t>s suspended security</t>
  </si>
  <si>
    <t>Grace, Kennedy &amp; Co.</t>
  </si>
  <si>
    <t>West Indies Pulp &amp; Paper</t>
  </si>
  <si>
    <t>Market. Capitalisation as at:-</t>
  </si>
  <si>
    <t>Carreras Group</t>
  </si>
  <si>
    <t>First Life Insurance</t>
  </si>
  <si>
    <t>b</t>
  </si>
  <si>
    <t>Caribbean Cement</t>
  </si>
  <si>
    <t>Dyoll Group</t>
  </si>
  <si>
    <t>Jamaica Broilers Group</t>
  </si>
  <si>
    <t>Jamaica Producers Group</t>
  </si>
  <si>
    <t>Pan Jam Investments</t>
  </si>
  <si>
    <t>Ciboney Group</t>
  </si>
  <si>
    <t>Goodyear (Jamaica)</t>
  </si>
  <si>
    <t xml:space="preserve">Kingston Wharves </t>
  </si>
  <si>
    <t>Lascelles, de Mercado</t>
  </si>
  <si>
    <t>Life of Jamaica</t>
  </si>
  <si>
    <t>Hardware &amp; Lumber</t>
  </si>
  <si>
    <t>Dehring, Bunting &amp; Golding</t>
  </si>
  <si>
    <t>CMP Industries</t>
  </si>
  <si>
    <t>Berger Paints (Jamaica)</t>
  </si>
  <si>
    <t>Bank of Nova Scotia (Jamaica)</t>
  </si>
  <si>
    <t>Cable &amp; Wireless (Jamaica)</t>
  </si>
  <si>
    <t>Mobay Ice Company</t>
  </si>
  <si>
    <t>Palace Amusement</t>
  </si>
  <si>
    <t>Pegasus Hotel</t>
  </si>
  <si>
    <t>Salada Foods</t>
  </si>
  <si>
    <t>b adjusted for  bonus issue</t>
  </si>
  <si>
    <t>Month - Month Comparison</t>
  </si>
  <si>
    <t>Trinidad Cement Limited</t>
  </si>
  <si>
    <t>n newly listed</t>
  </si>
  <si>
    <t>Transactions</t>
  </si>
  <si>
    <t>YTD</t>
  </si>
  <si>
    <t>Current</t>
  </si>
  <si>
    <t>c adjusted for Stock consolidation (reverse split)</t>
  </si>
  <si>
    <t>Advance:Decline:Unchange :-</t>
  </si>
  <si>
    <t>JSE MARKET INDEX</t>
  </si>
  <si>
    <t>Legend:</t>
  </si>
  <si>
    <t>1 month compares current month with previous month</t>
  </si>
  <si>
    <t>JSE Index</t>
  </si>
  <si>
    <t>Guardian Holdings Limited</t>
  </si>
  <si>
    <t>Previous</t>
  </si>
  <si>
    <t>Comparative Year Change</t>
  </si>
  <si>
    <t>National Commercial Bank Jamaica</t>
  </si>
  <si>
    <t xml:space="preserve">Number of trading days (YTD) </t>
  </si>
  <si>
    <t>1 Year compares current month end with the corresponding month end last year</t>
  </si>
  <si>
    <t>MONTH %</t>
  </si>
  <si>
    <t>Y-T-D %</t>
  </si>
  <si>
    <t>1 YEAR %</t>
  </si>
  <si>
    <t>% change on previous year</t>
  </si>
  <si>
    <t>JUNE</t>
  </si>
  <si>
    <t>June</t>
  </si>
  <si>
    <t xml:space="preserve">        STOCK</t>
  </si>
  <si>
    <t xml:space="preserve">    JAMAICA </t>
  </si>
  <si>
    <t xml:space="preserve">            THE</t>
  </si>
  <si>
    <t>RBTT Financial Holdings Limited</t>
  </si>
  <si>
    <t>First Caribbean Intl Bank Jamaica</t>
  </si>
  <si>
    <t>First Caribbean International Bank</t>
  </si>
  <si>
    <t>change over prev mnth(Ja$B)  (%)</t>
  </si>
  <si>
    <t>Avg. Daily Record (Y-T-D)</t>
  </si>
  <si>
    <t>Avg. Daily Volume/Value (Y-T-D)</t>
  </si>
  <si>
    <t xml:space="preserve"> Volume 2003</t>
  </si>
  <si>
    <t xml:space="preserve">   Value 2003</t>
  </si>
  <si>
    <t>JMMB Limited</t>
  </si>
  <si>
    <t xml:space="preserve">Pan Caribbean Financial Services </t>
  </si>
  <si>
    <t>Capital &amp; Credit Merchant Bank</t>
  </si>
  <si>
    <t xml:space="preserve">Last </t>
  </si>
  <si>
    <t xml:space="preserve">Number of trading days (2003) </t>
  </si>
  <si>
    <t xml:space="preserve"> Volume 2004</t>
  </si>
  <si>
    <t xml:space="preserve">   Value 2004</t>
  </si>
  <si>
    <t>Monthly Trading Statistics (2004 vs 2003)</t>
  </si>
  <si>
    <t>Year-to-Date compares current month with December 2003</t>
  </si>
  <si>
    <t>37:1:1</t>
  </si>
  <si>
    <t>(AUGUST 31, 2004)</t>
  </si>
  <si>
    <t>16:20:3</t>
  </si>
  <si>
    <t>34:4:1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</si>
</sst>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General_)"/>
    <numFmt numFmtId="173" formatCode="0.00_)"/>
    <numFmt numFmtId="174" formatCode="0_)"/>
    <numFmt numFmtId="175" formatCode="0.0"/>
    <numFmt numFmtId="176" formatCode="0.000"/>
    <numFmt numFmtId="177" formatCode="0.00_);[Red]\(0.00\)"/>
    <numFmt numFmtId="178" formatCode="0.0%"/>
    <numFmt numFmtId="179" formatCode="0.0000"/>
    <numFmt numFmtId="180" formatCode="&quot;$&quot;#,##0"/>
    <numFmt numFmtId="181" formatCode="0.00_);\(0.00\)"/>
    <numFmt numFmtId="182" formatCode="mmmm\ d\,\ yyyy"/>
    <numFmt numFmtId="183" formatCode="[$J$-2009]#,##0.00;[Red][$J$-2009]#,##0.00"/>
    <numFmt numFmtId="184" formatCode="\(0.00\)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%_);[Red]\(0.00%\)"/>
    <numFmt numFmtId="189" formatCode="mmm\-yyyy"/>
    <numFmt numFmtId="190" formatCode="0.00%_);[Blue]\(0.00%\)"/>
    <numFmt numFmtId="191" formatCode="0_);[Red]\(0\)"/>
    <numFmt numFmtId="192" formatCode="0.000%"/>
    <numFmt numFmtId="193" formatCode="0.0000%"/>
    <numFmt numFmtId="194" formatCode="&quot;$&quot;#,##0.00000000000_);[Red]\(&quot;$&quot;#,##0.000000000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u val="single"/>
      <sz val="13.5"/>
      <name val="MS Sans Serif"/>
      <family val="2"/>
    </font>
    <font>
      <sz val="13.5"/>
      <color indexed="8"/>
      <name val="MS Sans Serif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8"/>
      <color indexed="39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color indexed="39"/>
      <name val="Arial"/>
      <family val="2"/>
    </font>
    <font>
      <b/>
      <sz val="20"/>
      <name val="Arial"/>
      <family val="2"/>
    </font>
    <font>
      <sz val="20"/>
      <name val="MS Sans Serif"/>
      <family val="2"/>
    </font>
    <font>
      <b/>
      <sz val="20"/>
      <name val="MS Sans Serif"/>
      <family val="2"/>
    </font>
    <font>
      <sz val="20"/>
      <color indexed="8"/>
      <name val="MS Sans Serif"/>
      <family val="2"/>
    </font>
    <font>
      <b/>
      <sz val="20"/>
      <color indexed="39"/>
      <name val="MS Sans Serif"/>
      <family val="2"/>
    </font>
    <font>
      <b/>
      <sz val="18"/>
      <color indexed="10"/>
      <name val="MS Sans Serif"/>
      <family val="2"/>
    </font>
    <font>
      <b/>
      <sz val="12"/>
      <color indexed="12"/>
      <name val="Times New Roman"/>
      <family val="1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12"/>
      <name val="MS Sans Serif"/>
      <family val="2"/>
    </font>
    <font>
      <b/>
      <sz val="12"/>
      <color indexed="12"/>
      <name val="MS Sans Serif"/>
      <family val="2"/>
    </font>
    <font>
      <sz val="12"/>
      <color indexed="12"/>
      <name val="MS Sans Serif"/>
      <family val="2"/>
    </font>
    <font>
      <b/>
      <sz val="12"/>
      <color indexed="50"/>
      <name val="Arial"/>
      <family val="2"/>
    </font>
    <font>
      <b/>
      <sz val="12"/>
      <color indexed="50"/>
      <name val="MS Sans Serif"/>
      <family val="2"/>
    </font>
    <font>
      <sz val="12"/>
      <color indexed="50"/>
      <name val="MS Sans Serif"/>
      <family val="2"/>
    </font>
    <font>
      <sz val="10"/>
      <color indexed="50"/>
      <name val="MS Sans Serif"/>
      <family val="2"/>
    </font>
    <font>
      <b/>
      <sz val="16"/>
      <name val="Arial"/>
      <family val="2"/>
    </font>
    <font>
      <sz val="20"/>
      <name val="Arial"/>
      <family val="2"/>
    </font>
    <font>
      <sz val="14"/>
      <name val="MS Sans Serif"/>
      <family val="2"/>
    </font>
    <font>
      <b/>
      <sz val="14"/>
      <name val="Courier New"/>
      <family val="3"/>
    </font>
    <font>
      <sz val="14"/>
      <name val="Courier New"/>
      <family val="3"/>
    </font>
    <font>
      <b/>
      <sz val="14"/>
      <color indexed="14"/>
      <name val="MS Sans Serif"/>
      <family val="2"/>
    </font>
    <font>
      <sz val="14"/>
      <color indexed="14"/>
      <name val="MS Sans Serif"/>
      <family val="2"/>
    </font>
    <font>
      <sz val="14"/>
      <color indexed="14"/>
      <name val="Courier New"/>
      <family val="3"/>
    </font>
    <font>
      <b/>
      <sz val="14"/>
      <color indexed="14"/>
      <name val="Arial"/>
      <family val="2"/>
    </font>
    <font>
      <sz val="14"/>
      <color indexed="14"/>
      <name val="Arial"/>
      <family val="2"/>
    </font>
    <font>
      <b/>
      <sz val="14"/>
      <color indexed="12"/>
      <name val="MS Sans Serif"/>
      <family val="2"/>
    </font>
    <font>
      <b/>
      <i/>
      <sz val="14"/>
      <color indexed="12"/>
      <name val="MS Sans Serif"/>
      <family val="2"/>
    </font>
    <font>
      <b/>
      <sz val="18"/>
      <name val="Arial Black"/>
      <family val="2"/>
    </font>
    <font>
      <b/>
      <sz val="14"/>
      <color indexed="8"/>
      <name val="Arial"/>
      <family val="2"/>
    </font>
    <font>
      <b/>
      <sz val="7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1">
    <xf numFmtId="2" fontId="0" fillId="0" borderId="0" xfId="0" applyAlignment="1">
      <alignment/>
    </xf>
    <xf numFmtId="2" fontId="5" fillId="0" borderId="0" xfId="0" applyFont="1" applyBorder="1" applyAlignment="1">
      <alignment/>
    </xf>
    <xf numFmtId="2" fontId="8" fillId="0" borderId="0" xfId="0" applyFont="1" applyBorder="1" applyAlignment="1">
      <alignment/>
    </xf>
    <xf numFmtId="2" fontId="8" fillId="0" borderId="0" xfId="0" applyFont="1" applyAlignment="1">
      <alignment/>
    </xf>
    <xf numFmtId="2" fontId="4" fillId="0" borderId="1" xfId="0" applyFont="1" applyBorder="1" applyAlignment="1">
      <alignment/>
    </xf>
    <xf numFmtId="2" fontId="8" fillId="0" borderId="0" xfId="0" applyFont="1" applyAlignment="1" applyProtection="1">
      <alignment horizontal="left"/>
      <protection/>
    </xf>
    <xf numFmtId="3" fontId="8" fillId="0" borderId="0" xfId="0" applyNumberFormat="1" applyFont="1" applyAlignment="1">
      <alignment/>
    </xf>
    <xf numFmtId="2" fontId="9" fillId="0" borderId="0" xfId="0" applyFont="1" applyBorder="1" applyAlignment="1" applyProtection="1">
      <alignment horizontal="left"/>
      <protection/>
    </xf>
    <xf numFmtId="2" fontId="10" fillId="0" borderId="0" xfId="0" applyFont="1" applyAlignment="1">
      <alignment horizontal="right"/>
    </xf>
    <xf numFmtId="2" fontId="10" fillId="0" borderId="0" xfId="0" applyFont="1" applyAlignment="1">
      <alignment/>
    </xf>
    <xf numFmtId="2" fontId="10" fillId="0" borderId="0" xfId="0" applyFont="1" applyBorder="1" applyAlignment="1">
      <alignment/>
    </xf>
    <xf numFmtId="2" fontId="11" fillId="0" borderId="0" xfId="0" applyFont="1" applyBorder="1" applyAlignment="1" quotePrefix="1">
      <alignment horizontal="left"/>
    </xf>
    <xf numFmtId="2" fontId="11" fillId="0" borderId="0" xfId="0" applyFont="1" applyBorder="1" applyAlignment="1">
      <alignment/>
    </xf>
    <xf numFmtId="173" fontId="12" fillId="0" borderId="0" xfId="0" applyNumberFormat="1" applyFont="1" applyAlignment="1" applyProtection="1">
      <alignment/>
      <protection/>
    </xf>
    <xf numFmtId="10" fontId="12" fillId="0" borderId="0" xfId="0" applyNumberFormat="1" applyFont="1" applyAlignment="1" applyProtection="1">
      <alignment/>
      <protection/>
    </xf>
    <xf numFmtId="2" fontId="10" fillId="0" borderId="0" xfId="0" applyFont="1" applyAlignment="1" applyProtection="1">
      <alignment horizontal="center"/>
      <protection/>
    </xf>
    <xf numFmtId="17" fontId="9" fillId="0" borderId="0" xfId="0" applyNumberFormat="1" applyFont="1" applyFill="1" applyBorder="1" applyAlignment="1" applyProtection="1" quotePrefix="1">
      <alignment horizontal="center"/>
      <protection/>
    </xf>
    <xf numFmtId="2" fontId="10" fillId="0" borderId="0" xfId="0" applyNumberFormat="1" applyFont="1" applyAlignment="1">
      <alignment/>
    </xf>
    <xf numFmtId="173" fontId="12" fillId="0" borderId="0" xfId="0" applyNumberFormat="1" applyFont="1" applyFill="1" applyBorder="1" applyAlignment="1" applyProtection="1">
      <alignment horizontal="right"/>
      <protection locked="0"/>
    </xf>
    <xf numFmtId="2" fontId="9" fillId="0" borderId="0" xfId="0" applyFont="1" applyBorder="1" applyAlignment="1" applyProtection="1" quotePrefix="1">
      <alignment horizontal="left"/>
      <protection/>
    </xf>
    <xf numFmtId="2" fontId="9" fillId="0" borderId="0" xfId="0" applyFont="1" applyFill="1" applyBorder="1" applyAlignment="1" applyProtection="1">
      <alignment horizontal="left"/>
      <protection/>
    </xf>
    <xf numFmtId="2" fontId="9" fillId="0" borderId="0" xfId="0" applyFont="1" applyBorder="1" applyAlignment="1" applyProtection="1" quotePrefix="1">
      <alignment horizontal="center"/>
      <protection/>
    </xf>
    <xf numFmtId="2" fontId="10" fillId="0" borderId="0" xfId="0" applyNumberFormat="1" applyFont="1" applyBorder="1" applyAlignment="1">
      <alignment/>
    </xf>
    <xf numFmtId="17" fontId="9" fillId="0" borderId="0" xfId="0" applyNumberFormat="1" applyFont="1" applyBorder="1" applyAlignment="1" applyProtection="1" quotePrefix="1">
      <alignment horizontal="center"/>
      <protection/>
    </xf>
    <xf numFmtId="2" fontId="10" fillId="0" borderId="0" xfId="0" applyFont="1" applyBorder="1" applyAlignment="1" applyProtection="1">
      <alignment horizontal="left"/>
      <protection/>
    </xf>
    <xf numFmtId="2" fontId="9" fillId="0" borderId="0" xfId="0" applyFont="1" applyBorder="1" applyAlignment="1" applyProtection="1">
      <alignment horizontal="right"/>
      <protection/>
    </xf>
    <xf numFmtId="2" fontId="10" fillId="0" borderId="0" xfId="0" applyFont="1" applyFill="1" applyAlignment="1">
      <alignment horizontal="right"/>
    </xf>
    <xf numFmtId="2" fontId="10" fillId="0" borderId="0" xfId="0" applyFont="1" applyFill="1" applyAlignment="1">
      <alignment/>
    </xf>
    <xf numFmtId="2" fontId="10" fillId="0" borderId="0" xfId="0" applyFont="1" applyBorder="1" applyAlignment="1" applyProtection="1">
      <alignment horizontal="right"/>
      <protection/>
    </xf>
    <xf numFmtId="2" fontId="10" fillId="0" borderId="0" xfId="0" applyFont="1" applyBorder="1" applyAlignment="1" applyProtection="1" quotePrefix="1">
      <alignment horizontal="right"/>
      <protection/>
    </xf>
    <xf numFmtId="2" fontId="10" fillId="0" borderId="0" xfId="0" applyFont="1" applyBorder="1" applyAlignment="1" applyProtection="1" quotePrefix="1">
      <alignment horizontal="left"/>
      <protection/>
    </xf>
    <xf numFmtId="39" fontId="10" fillId="0" borderId="0" xfId="0" applyNumberFormat="1" applyFont="1" applyFill="1" applyBorder="1" applyAlignment="1" applyProtection="1">
      <alignment/>
      <protection/>
    </xf>
    <xf numFmtId="2" fontId="17" fillId="0" borderId="0" xfId="0" applyFont="1" applyBorder="1" applyAlignment="1" quotePrefix="1">
      <alignment horizontal="left"/>
    </xf>
    <xf numFmtId="2" fontId="17" fillId="0" borderId="0" xfId="0" applyFont="1" applyBorder="1" applyAlignment="1">
      <alignment/>
    </xf>
    <xf numFmtId="2" fontId="15" fillId="0" borderId="0" xfId="0" applyFont="1" applyBorder="1" applyAlignment="1" applyProtection="1">
      <alignment horizontal="left"/>
      <protection/>
    </xf>
    <xf numFmtId="2" fontId="1" fillId="0" borderId="0" xfId="0" applyFont="1" applyAlignment="1">
      <alignment/>
    </xf>
    <xf numFmtId="2" fontId="22" fillId="0" borderId="0" xfId="0" applyFont="1" applyBorder="1" applyAlignment="1">
      <alignment/>
    </xf>
    <xf numFmtId="2" fontId="22" fillId="0" borderId="0" xfId="0" applyFont="1" applyAlignment="1">
      <alignment/>
    </xf>
    <xf numFmtId="17" fontId="23" fillId="0" borderId="0" xfId="0" applyNumberFormat="1" applyFont="1" applyBorder="1" applyAlignment="1" applyProtection="1" quotePrefix="1">
      <alignment horizontal="center"/>
      <protection/>
    </xf>
    <xf numFmtId="17" fontId="23" fillId="0" borderId="0" xfId="0" applyNumberFormat="1" applyFont="1" applyFill="1" applyBorder="1" applyAlignment="1" applyProtection="1" quotePrefix="1">
      <alignment horizontal="center"/>
      <protection/>
    </xf>
    <xf numFmtId="2" fontId="22" fillId="0" borderId="0" xfId="0" applyFont="1" applyAlignment="1" applyProtection="1">
      <alignment horizontal="center"/>
      <protection/>
    </xf>
    <xf numFmtId="2" fontId="23" fillId="0" borderId="0" xfId="0" applyFont="1" applyBorder="1" applyAlignment="1" applyProtection="1">
      <alignment horizontal="left"/>
      <protection/>
    </xf>
    <xf numFmtId="2" fontId="22" fillId="0" borderId="0" xfId="0" applyNumberFormat="1" applyFont="1" applyAlignment="1">
      <alignment/>
    </xf>
    <xf numFmtId="173" fontId="24" fillId="0" borderId="0" xfId="0" applyNumberFormat="1" applyFont="1" applyFill="1" applyBorder="1" applyAlignment="1" applyProtection="1">
      <alignment horizontal="right"/>
      <protection locked="0"/>
    </xf>
    <xf numFmtId="173" fontId="24" fillId="0" borderId="0" xfId="0" applyNumberFormat="1" applyFont="1" applyAlignment="1" applyProtection="1">
      <alignment/>
      <protection/>
    </xf>
    <xf numFmtId="10" fontId="24" fillId="0" borderId="0" xfId="0" applyNumberFormat="1" applyFont="1" applyAlignment="1" applyProtection="1">
      <alignment/>
      <protection/>
    </xf>
    <xf numFmtId="2" fontId="13" fillId="0" borderId="0" xfId="0" applyFont="1" applyBorder="1" applyAlignment="1" applyProtection="1">
      <alignment horizontal="right"/>
      <protection/>
    </xf>
    <xf numFmtId="2" fontId="13" fillId="0" borderId="0" xfId="0" applyFont="1" applyBorder="1" applyAlignment="1" applyProtection="1">
      <alignment horizontal="left"/>
      <protection/>
    </xf>
    <xf numFmtId="2" fontId="13" fillId="0" borderId="0" xfId="0" applyNumberFormat="1" applyFont="1" applyAlignment="1">
      <alignment/>
    </xf>
    <xf numFmtId="2" fontId="15" fillId="0" borderId="0" xfId="0" applyFont="1" applyBorder="1" applyAlignment="1" applyProtection="1" quotePrefix="1">
      <alignment horizontal="left"/>
      <protection/>
    </xf>
    <xf numFmtId="2" fontId="13" fillId="0" borderId="0" xfId="0" applyFont="1" applyBorder="1" applyAlignment="1" applyProtection="1" quotePrefix="1">
      <alignment horizontal="right"/>
      <protection/>
    </xf>
    <xf numFmtId="2" fontId="13" fillId="0" borderId="0" xfId="0" applyFont="1" applyBorder="1" applyAlignment="1" applyProtection="1" quotePrefix="1">
      <alignment horizontal="left"/>
      <protection/>
    </xf>
    <xf numFmtId="2" fontId="26" fillId="0" borderId="0" xfId="0" applyFont="1" applyBorder="1" applyAlignment="1" applyProtection="1">
      <alignment horizontal="left"/>
      <protection/>
    </xf>
    <xf numFmtId="10" fontId="5" fillId="0" borderId="1" xfId="0" applyNumberFormat="1" applyFont="1" applyBorder="1" applyAlignment="1">
      <alignment/>
    </xf>
    <xf numFmtId="2" fontId="29" fillId="0" borderId="1" xfId="0" applyFont="1" applyBorder="1" applyAlignment="1" applyProtection="1">
      <alignment horizontal="left"/>
      <protection/>
    </xf>
    <xf numFmtId="2" fontId="29" fillId="0" borderId="1" xfId="0" applyFont="1" applyBorder="1" applyAlignment="1">
      <alignment/>
    </xf>
    <xf numFmtId="2" fontId="30" fillId="0" borderId="1" xfId="0" applyFont="1" applyBorder="1" applyAlignment="1">
      <alignment/>
    </xf>
    <xf numFmtId="2" fontId="30" fillId="0" borderId="1" xfId="0" applyFont="1" applyBorder="1" applyAlignment="1" applyProtection="1">
      <alignment horizontal="left"/>
      <protection/>
    </xf>
    <xf numFmtId="3" fontId="30" fillId="0" borderId="1" xfId="0" applyNumberFormat="1" applyFont="1" applyBorder="1" applyAlignment="1" applyProtection="1">
      <alignment horizontal="left"/>
      <protection/>
    </xf>
    <xf numFmtId="2" fontId="30" fillId="0" borderId="1" xfId="0" applyFont="1" applyBorder="1" applyAlignment="1">
      <alignment horizontal="left"/>
    </xf>
    <xf numFmtId="2" fontId="15" fillId="0" borderId="1" xfId="0" applyFont="1" applyBorder="1" applyAlignment="1">
      <alignment/>
    </xf>
    <xf numFmtId="2" fontId="13" fillId="0" borderId="1" xfId="0" applyFont="1" applyBorder="1" applyAlignment="1">
      <alignment/>
    </xf>
    <xf numFmtId="2" fontId="32" fillId="0" borderId="1" xfId="0" applyFont="1" applyBorder="1" applyAlignment="1">
      <alignment/>
    </xf>
    <xf numFmtId="2" fontId="9" fillId="0" borderId="1" xfId="0" applyFont="1" applyBorder="1" applyAlignment="1" applyProtection="1">
      <alignment horizontal="left"/>
      <protection/>
    </xf>
    <xf numFmtId="2" fontId="9" fillId="0" borderId="1" xfId="0" applyFont="1" applyBorder="1" applyAlignment="1">
      <alignment horizontal="center"/>
    </xf>
    <xf numFmtId="2" fontId="9" fillId="0" borderId="1" xfId="0" applyFont="1" applyBorder="1" applyAlignment="1" quotePrefix="1">
      <alignment horizontal="center"/>
    </xf>
    <xf numFmtId="2" fontId="9" fillId="0" borderId="1" xfId="0" applyFont="1" applyBorder="1" applyAlignment="1" quotePrefix="1">
      <alignment horizontal="left"/>
    </xf>
    <xf numFmtId="2" fontId="9" fillId="0" borderId="1" xfId="0" applyFont="1" applyBorder="1" applyAlignment="1" applyProtection="1">
      <alignment horizontal="center"/>
      <protection/>
    </xf>
    <xf numFmtId="2" fontId="9" fillId="0" borderId="1" xfId="0" applyFont="1" applyBorder="1" applyAlignment="1">
      <alignment horizontal="right"/>
    </xf>
    <xf numFmtId="2" fontId="20" fillId="0" borderId="1" xfId="0" applyFont="1" applyBorder="1" applyAlignment="1" applyProtection="1" quotePrefix="1">
      <alignment horizontal="left"/>
      <protection/>
    </xf>
    <xf numFmtId="2" fontId="22" fillId="0" borderId="1" xfId="0" applyFont="1" applyBorder="1" applyAlignment="1">
      <alignment horizontal="right"/>
    </xf>
    <xf numFmtId="2" fontId="10" fillId="0" borderId="1" xfId="0" applyFont="1" applyBorder="1" applyAlignment="1">
      <alignment horizontal="right"/>
    </xf>
    <xf numFmtId="2" fontId="10" fillId="0" borderId="1" xfId="0" applyFont="1" applyBorder="1" applyAlignment="1" applyProtection="1">
      <alignment horizontal="center"/>
      <protection/>
    </xf>
    <xf numFmtId="2" fontId="15" fillId="0" borderId="1" xfId="0" applyFont="1" applyBorder="1" applyAlignment="1" applyProtection="1">
      <alignment horizontal="left"/>
      <protection/>
    </xf>
    <xf numFmtId="173" fontId="14" fillId="0" borderId="1" xfId="0" applyNumberFormat="1" applyFont="1" applyFill="1" applyBorder="1" applyAlignment="1" applyProtection="1">
      <alignment horizontal="right"/>
      <protection locked="0"/>
    </xf>
    <xf numFmtId="2" fontId="13" fillId="0" borderId="1" xfId="21" applyNumberFormat="1" applyFont="1" applyFill="1" applyBorder="1" applyAlignment="1" applyProtection="1">
      <alignment/>
      <protection/>
    </xf>
    <xf numFmtId="2" fontId="20" fillId="0" borderId="1" xfId="0" applyFont="1" applyBorder="1" applyAlignment="1">
      <alignment/>
    </xf>
    <xf numFmtId="2" fontId="15" fillId="0" borderId="1" xfId="0" applyFont="1" applyBorder="1" applyAlignment="1">
      <alignment horizontal="center"/>
    </xf>
    <xf numFmtId="40" fontId="13" fillId="0" borderId="1" xfId="0" applyNumberFormat="1" applyFont="1" applyBorder="1" applyAlignment="1">
      <alignment/>
    </xf>
    <xf numFmtId="40" fontId="14" fillId="0" borderId="1" xfId="0" applyNumberFormat="1" applyFont="1" applyFill="1" applyBorder="1" applyAlignment="1" applyProtection="1">
      <alignment horizontal="right"/>
      <protection locked="0"/>
    </xf>
    <xf numFmtId="2" fontId="16" fillId="0" borderId="1" xfId="0" applyFont="1" applyBorder="1" applyAlignment="1">
      <alignment/>
    </xf>
    <xf numFmtId="2" fontId="13" fillId="0" borderId="1" xfId="0" applyFont="1" applyBorder="1" applyAlignment="1">
      <alignment horizontal="right"/>
    </xf>
    <xf numFmtId="2" fontId="13" fillId="0" borderId="1" xfId="0" applyFont="1" applyBorder="1" applyAlignment="1">
      <alignment horizontal="center"/>
    </xf>
    <xf numFmtId="2" fontId="5" fillId="0" borderId="1" xfId="0" applyFont="1" applyBorder="1" applyAlignment="1" applyProtection="1" quotePrefix="1">
      <alignment horizontal="center"/>
      <protection/>
    </xf>
    <xf numFmtId="2" fontId="5" fillId="0" borderId="2" xfId="0" applyFont="1" applyBorder="1" applyAlignment="1">
      <alignment/>
    </xf>
    <xf numFmtId="2" fontId="29" fillId="0" borderId="1" xfId="0" applyFont="1" applyBorder="1" applyAlignment="1" applyProtection="1" quotePrefix="1">
      <alignment horizontal="left"/>
      <protection/>
    </xf>
    <xf numFmtId="2" fontId="15" fillId="0" borderId="1" xfId="0" applyFont="1" applyBorder="1" applyAlignment="1" quotePrefix="1">
      <alignment horizontal="center"/>
    </xf>
    <xf numFmtId="2" fontId="30" fillId="0" borderId="3" xfId="0" applyFont="1" applyBorder="1" applyAlignment="1">
      <alignment/>
    </xf>
    <xf numFmtId="10" fontId="32" fillId="0" borderId="1" xfId="0" applyNumberFormat="1" applyFont="1" applyBorder="1" applyAlignment="1">
      <alignment/>
    </xf>
    <xf numFmtId="2" fontId="33" fillId="0" borderId="1" xfId="0" applyFont="1" applyBorder="1" applyAlignment="1">
      <alignment/>
    </xf>
    <xf numFmtId="3" fontId="33" fillId="0" borderId="1" xfId="0" applyNumberFormat="1" applyFont="1" applyBorder="1" applyAlignment="1">
      <alignment/>
    </xf>
    <xf numFmtId="2" fontId="33" fillId="0" borderId="1" xfId="0" applyFont="1" applyBorder="1" applyAlignment="1" quotePrefix="1">
      <alignment horizontal="left"/>
    </xf>
    <xf numFmtId="3" fontId="33" fillId="0" borderId="1" xfId="0" applyNumberFormat="1" applyFont="1" applyBorder="1" applyAlignment="1" applyProtection="1">
      <alignment horizontal="left"/>
      <protection/>
    </xf>
    <xf numFmtId="2" fontId="32" fillId="0" borderId="1" xfId="0" applyFont="1" applyBorder="1" applyAlignment="1" applyProtection="1">
      <alignment horizontal="center"/>
      <protection/>
    </xf>
    <xf numFmtId="3" fontId="32" fillId="0" borderId="1" xfId="0" applyNumberFormat="1" applyFont="1" applyBorder="1" applyAlignment="1">
      <alignment/>
    </xf>
    <xf numFmtId="3" fontId="32" fillId="0" borderId="1" xfId="0" applyNumberFormat="1" applyFont="1" applyBorder="1" applyAlignment="1" applyProtection="1" quotePrefix="1">
      <alignment horizontal="center"/>
      <protection/>
    </xf>
    <xf numFmtId="2" fontId="32" fillId="0" borderId="1" xfId="0" applyFont="1" applyBorder="1" applyAlignment="1" applyProtection="1" quotePrefix="1">
      <alignment horizontal="center"/>
      <protection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 applyProtection="1">
      <alignment horizontal="right"/>
      <protection/>
    </xf>
    <xf numFmtId="5" fontId="4" fillId="0" borderId="1" xfId="0" applyNumberFormat="1" applyFont="1" applyBorder="1" applyAlignment="1" applyProtection="1">
      <alignment/>
      <protection/>
    </xf>
    <xf numFmtId="39" fontId="4" fillId="0" borderId="1" xfId="0" applyNumberFormat="1" applyFont="1" applyBorder="1" applyAlignment="1" applyProtection="1">
      <alignment/>
      <protection/>
    </xf>
    <xf numFmtId="2" fontId="29" fillId="0" borderId="1" xfId="0" applyFont="1" applyBorder="1" applyAlignment="1">
      <alignment horizontal="left"/>
    </xf>
    <xf numFmtId="3" fontId="4" fillId="0" borderId="1" xfId="0" applyNumberFormat="1" applyFont="1" applyBorder="1" applyAlignment="1" applyProtection="1">
      <alignment/>
      <protection/>
    </xf>
    <xf numFmtId="4" fontId="4" fillId="0" borderId="1" xfId="0" applyNumberFormat="1" applyFont="1" applyBorder="1" applyAlignment="1">
      <alignment/>
    </xf>
    <xf numFmtId="2" fontId="29" fillId="0" borderId="4" xfId="0" applyFont="1" applyBorder="1" applyAlignment="1" applyProtection="1">
      <alignment horizontal="left"/>
      <protection/>
    </xf>
    <xf numFmtId="3" fontId="4" fillId="0" borderId="4" xfId="0" applyNumberFormat="1" applyFont="1" applyBorder="1" applyAlignment="1">
      <alignment/>
    </xf>
    <xf numFmtId="5" fontId="4" fillId="0" borderId="4" xfId="0" applyNumberFormat="1" applyFont="1" applyBorder="1" applyAlignment="1">
      <alignment/>
    </xf>
    <xf numFmtId="4" fontId="4" fillId="0" borderId="4" xfId="0" applyNumberFormat="1" applyFont="1" applyBorder="1" applyAlignment="1">
      <alignment/>
    </xf>
    <xf numFmtId="37" fontId="32" fillId="0" borderId="3" xfId="0" applyNumberFormat="1" applyFont="1" applyBorder="1" applyAlignment="1" applyProtection="1">
      <alignment/>
      <protection/>
    </xf>
    <xf numFmtId="3" fontId="32" fillId="0" borderId="3" xfId="0" applyNumberFormat="1" applyFont="1" applyBorder="1" applyAlignment="1" applyProtection="1">
      <alignment/>
      <protection/>
    </xf>
    <xf numFmtId="39" fontId="32" fillId="0" borderId="3" xfId="0" applyNumberFormat="1" applyFont="1" applyBorder="1" applyAlignment="1" applyProtection="1">
      <alignment/>
      <protection/>
    </xf>
    <xf numFmtId="2" fontId="29" fillId="0" borderId="5" xfId="0" applyFont="1" applyBorder="1" applyAlignment="1">
      <alignment/>
    </xf>
    <xf numFmtId="2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9" fontId="4" fillId="0" borderId="5" xfId="0" applyNumberFormat="1" applyFont="1" applyBorder="1" applyAlignment="1" applyProtection="1">
      <alignment/>
      <protection/>
    </xf>
    <xf numFmtId="10" fontId="4" fillId="0" borderId="1" xfId="0" applyNumberFormat="1" applyFont="1" applyBorder="1" applyAlignment="1" applyProtection="1">
      <alignment/>
      <protection/>
    </xf>
    <xf numFmtId="2" fontId="30" fillId="0" borderId="1" xfId="0" applyFont="1" applyBorder="1" applyAlignment="1" applyProtection="1" quotePrefix="1">
      <alignment horizontal="left"/>
      <protection/>
    </xf>
    <xf numFmtId="3" fontId="32" fillId="0" borderId="1" xfId="0" applyNumberFormat="1" applyFont="1" applyBorder="1" applyAlignment="1" applyProtection="1">
      <alignment/>
      <protection/>
    </xf>
    <xf numFmtId="1" fontId="32" fillId="0" borderId="1" xfId="0" applyNumberFormat="1" applyFont="1" applyBorder="1" applyAlignment="1" applyProtection="1">
      <alignment/>
      <protection/>
    </xf>
    <xf numFmtId="5" fontId="32" fillId="0" borderId="1" xfId="0" applyNumberFormat="1" applyFont="1" applyBorder="1" applyAlignment="1" applyProtection="1">
      <alignment/>
      <protection/>
    </xf>
    <xf numFmtId="180" fontId="32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 applyProtection="1">
      <alignment/>
      <protection/>
    </xf>
    <xf numFmtId="5" fontId="5" fillId="0" borderId="1" xfId="0" applyNumberFormat="1" applyFont="1" applyBorder="1" applyAlignment="1" applyProtection="1">
      <alignment/>
      <protection/>
    </xf>
    <xf numFmtId="39" fontId="5" fillId="0" borderId="1" xfId="0" applyNumberFormat="1" applyFont="1" applyBorder="1" applyAlignment="1" applyProtection="1">
      <alignment/>
      <protection/>
    </xf>
    <xf numFmtId="3" fontId="5" fillId="0" borderId="1" xfId="0" applyNumberFormat="1" applyFont="1" applyBorder="1" applyAlignment="1">
      <alignment/>
    </xf>
    <xf numFmtId="37" fontId="32" fillId="0" borderId="1" xfId="0" applyNumberFormat="1" applyFont="1" applyBorder="1" applyAlignment="1" applyProtection="1">
      <alignment horizontal="center"/>
      <protection/>
    </xf>
    <xf numFmtId="39" fontId="32" fillId="0" borderId="1" xfId="0" applyNumberFormat="1" applyFont="1" applyBorder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center"/>
      <protection/>
    </xf>
    <xf numFmtId="3" fontId="5" fillId="0" borderId="1" xfId="0" applyNumberFormat="1" applyFont="1" applyBorder="1" applyAlignment="1" applyProtection="1" quotePrefix="1">
      <alignment horizontal="center"/>
      <protection/>
    </xf>
    <xf numFmtId="1" fontId="4" fillId="0" borderId="1" xfId="0" applyNumberFormat="1" applyFont="1" applyBorder="1" applyAlignment="1">
      <alignment/>
    </xf>
    <xf numFmtId="2" fontId="4" fillId="0" borderId="4" xfId="0" applyFont="1" applyBorder="1" applyAlignment="1">
      <alignment/>
    </xf>
    <xf numFmtId="2" fontId="32" fillId="0" borderId="3" xfId="0" applyFont="1" applyBorder="1" applyAlignment="1">
      <alignment/>
    </xf>
    <xf numFmtId="2" fontId="30" fillId="0" borderId="3" xfId="0" applyFont="1" applyBorder="1" applyAlignment="1" applyProtection="1" quotePrefix="1">
      <alignment horizontal="left"/>
      <protection/>
    </xf>
    <xf numFmtId="1" fontId="32" fillId="0" borderId="3" xfId="0" applyNumberFormat="1" applyFont="1" applyBorder="1" applyAlignment="1">
      <alignment/>
    </xf>
    <xf numFmtId="2" fontId="31" fillId="0" borderId="0" xfId="0" applyFont="1" applyBorder="1" applyAlignment="1">
      <alignment/>
    </xf>
    <xf numFmtId="2" fontId="31" fillId="0" borderId="0" xfId="0" applyFont="1" applyAlignment="1">
      <alignment/>
    </xf>
    <xf numFmtId="2" fontId="34" fillId="0" borderId="5" xfId="0" applyFont="1" applyBorder="1" applyAlignment="1" applyProtection="1">
      <alignment horizontal="left"/>
      <protection/>
    </xf>
    <xf numFmtId="10" fontId="35" fillId="0" borderId="5" xfId="0" applyNumberFormat="1" applyFont="1" applyBorder="1" applyAlignment="1">
      <alignment/>
    </xf>
    <xf numFmtId="2" fontId="35" fillId="0" borderId="5" xfId="0" applyFont="1" applyBorder="1" applyAlignment="1">
      <alignment/>
    </xf>
    <xf numFmtId="2" fontId="36" fillId="0" borderId="1" xfId="0" applyFont="1" applyBorder="1" applyAlignment="1">
      <alignment/>
    </xf>
    <xf numFmtId="2" fontId="37" fillId="0" borderId="0" xfId="0" applyFont="1" applyBorder="1" applyAlignment="1">
      <alignment/>
    </xf>
    <xf numFmtId="2" fontId="37" fillId="0" borderId="0" xfId="0" applyFont="1" applyAlignment="1">
      <alignment/>
    </xf>
    <xf numFmtId="2" fontId="36" fillId="0" borderId="4" xfId="0" applyFont="1" applyBorder="1" applyAlignment="1">
      <alignment/>
    </xf>
    <xf numFmtId="3" fontId="36" fillId="0" borderId="4" xfId="0" applyNumberFormat="1" applyFont="1" applyBorder="1" applyAlignment="1">
      <alignment/>
    </xf>
    <xf numFmtId="2" fontId="34" fillId="0" borderId="5" xfId="0" applyFont="1" applyBorder="1" applyAlignment="1">
      <alignment/>
    </xf>
    <xf numFmtId="2" fontId="36" fillId="0" borderId="5" xfId="0" applyFont="1" applyBorder="1" applyAlignment="1">
      <alignment/>
    </xf>
    <xf numFmtId="3" fontId="36" fillId="0" borderId="5" xfId="0" applyNumberFormat="1" applyFont="1" applyBorder="1" applyAlignment="1">
      <alignment/>
    </xf>
    <xf numFmtId="2" fontId="34" fillId="0" borderId="1" xfId="0" applyFont="1" applyBorder="1" applyAlignment="1">
      <alignment horizontal="left"/>
    </xf>
    <xf numFmtId="10" fontId="35" fillId="0" borderId="1" xfId="0" applyNumberFormat="1" applyFont="1" applyBorder="1" applyAlignment="1">
      <alignment/>
    </xf>
    <xf numFmtId="3" fontId="36" fillId="0" borderId="1" xfId="0" applyNumberFormat="1" applyFont="1" applyBorder="1" applyAlignment="1">
      <alignment/>
    </xf>
    <xf numFmtId="2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2" fontId="8" fillId="0" borderId="7" xfId="0" applyFont="1" applyBorder="1" applyAlignment="1">
      <alignment/>
    </xf>
    <xf numFmtId="2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2" fontId="8" fillId="0" borderId="8" xfId="0" applyFont="1" applyBorder="1" applyAlignment="1">
      <alignment/>
    </xf>
    <xf numFmtId="2" fontId="29" fillId="0" borderId="9" xfId="0" applyFont="1" applyBorder="1" applyAlignment="1" applyProtection="1">
      <alignment horizontal="left"/>
      <protection/>
    </xf>
    <xf numFmtId="2" fontId="29" fillId="0" borderId="10" xfId="0" applyFont="1" applyBorder="1" applyAlignment="1" quotePrefix="1">
      <alignment horizontal="left"/>
    </xf>
    <xf numFmtId="2" fontId="7" fillId="0" borderId="2" xfId="0" applyFont="1" applyBorder="1" applyAlignment="1">
      <alignment/>
    </xf>
    <xf numFmtId="2" fontId="8" fillId="0" borderId="2" xfId="0" applyFont="1" applyBorder="1" applyAlignment="1">
      <alignment/>
    </xf>
    <xf numFmtId="3" fontId="8" fillId="0" borderId="2" xfId="0" applyNumberFormat="1" applyFont="1" applyBorder="1" applyAlignment="1" applyProtection="1">
      <alignment horizontal="left"/>
      <protection/>
    </xf>
    <xf numFmtId="3" fontId="8" fillId="0" borderId="2" xfId="0" applyNumberFormat="1" applyFont="1" applyBorder="1" applyAlignment="1">
      <alignment/>
    </xf>
    <xf numFmtId="2" fontId="8" fillId="0" borderId="11" xfId="0" applyFont="1" applyBorder="1" applyAlignment="1">
      <alignment/>
    </xf>
    <xf numFmtId="2" fontId="9" fillId="0" borderId="9" xfId="0" applyFont="1" applyBorder="1" applyAlignment="1" applyProtection="1">
      <alignment horizontal="left"/>
      <protection/>
    </xf>
    <xf numFmtId="2" fontId="10" fillId="0" borderId="0" xfId="0" applyFont="1" applyBorder="1" applyAlignment="1">
      <alignment horizontal="right"/>
    </xf>
    <xf numFmtId="2" fontId="10" fillId="0" borderId="8" xfId="0" applyFont="1" applyBorder="1" applyAlignment="1">
      <alignment/>
    </xf>
    <xf numFmtId="2" fontId="10" fillId="0" borderId="9" xfId="0" applyFont="1" applyBorder="1" applyAlignment="1">
      <alignment/>
    </xf>
    <xf numFmtId="2" fontId="10" fillId="0" borderId="10" xfId="0" applyFont="1" applyBorder="1" applyAlignment="1">
      <alignment/>
    </xf>
    <xf numFmtId="2" fontId="10" fillId="0" borderId="2" xfId="0" applyFont="1" applyBorder="1" applyAlignment="1">
      <alignment horizontal="right"/>
    </xf>
    <xf numFmtId="2" fontId="10" fillId="0" borderId="2" xfId="0" applyFont="1" applyBorder="1" applyAlignment="1">
      <alignment/>
    </xf>
    <xf numFmtId="2" fontId="10" fillId="0" borderId="11" xfId="0" applyFont="1" applyBorder="1" applyAlignment="1">
      <alignment/>
    </xf>
    <xf numFmtId="2" fontId="30" fillId="0" borderId="3" xfId="0" applyFont="1" applyBorder="1" applyAlignment="1" quotePrefix="1">
      <alignment horizontal="left"/>
    </xf>
    <xf numFmtId="3" fontId="32" fillId="0" borderId="3" xfId="0" applyNumberFormat="1" applyFont="1" applyBorder="1" applyAlignment="1">
      <alignment/>
    </xf>
    <xf numFmtId="180" fontId="32" fillId="0" borderId="3" xfId="0" applyNumberFormat="1" applyFont="1" applyBorder="1" applyAlignment="1">
      <alignment/>
    </xf>
    <xf numFmtId="2" fontId="13" fillId="0" borderId="4" xfId="0" applyNumberFormat="1" applyFont="1" applyBorder="1" applyAlignment="1">
      <alignment/>
    </xf>
    <xf numFmtId="2" fontId="21" fillId="0" borderId="1" xfId="0" applyFont="1" applyBorder="1" applyAlignment="1" quotePrefix="1">
      <alignment horizontal="center"/>
    </xf>
    <xf numFmtId="2" fontId="21" fillId="0" borderId="1" xfId="0" applyFont="1" applyBorder="1" applyAlignment="1">
      <alignment horizontal="left"/>
    </xf>
    <xf numFmtId="2" fontId="21" fillId="0" borderId="1" xfId="0" applyFont="1" applyFill="1" applyBorder="1" applyAlignment="1">
      <alignment/>
    </xf>
    <xf numFmtId="2" fontId="21" fillId="0" borderId="1" xfId="0" applyFont="1" applyBorder="1" applyAlignment="1">
      <alignment horizontal="center"/>
    </xf>
    <xf numFmtId="2" fontId="39" fillId="0" borderId="1" xfId="0" applyFont="1" applyBorder="1" applyAlignment="1" applyProtection="1">
      <alignment horizontal="left"/>
      <protection/>
    </xf>
    <xf numFmtId="2" fontId="39" fillId="0" borderId="1" xfId="0" applyFont="1" applyBorder="1" applyAlignment="1" applyProtection="1">
      <alignment horizontal="center"/>
      <protection/>
    </xf>
    <xf numFmtId="2" fontId="13" fillId="0" borderId="1" xfId="0" applyNumberFormat="1" applyFont="1" applyBorder="1" applyAlignment="1">
      <alignment/>
    </xf>
    <xf numFmtId="188" fontId="13" fillId="0" borderId="1" xfId="0" applyNumberFormat="1" applyFont="1" applyFill="1" applyBorder="1" applyAlignment="1" applyProtection="1">
      <alignment horizontal="right"/>
      <protection/>
    </xf>
    <xf numFmtId="2" fontId="6" fillId="0" borderId="0" xfId="0" applyFont="1" applyBorder="1" applyAlignment="1">
      <alignment horizontal="center"/>
    </xf>
    <xf numFmtId="2" fontId="13" fillId="0" borderId="0" xfId="0" applyFont="1" applyAlignment="1">
      <alignment/>
    </xf>
    <xf numFmtId="2" fontId="6" fillId="0" borderId="0" xfId="0" applyFont="1" applyBorder="1" applyAlignment="1">
      <alignment/>
    </xf>
    <xf numFmtId="2" fontId="15" fillId="0" borderId="0" xfId="0" applyFont="1" applyBorder="1" applyAlignment="1">
      <alignment/>
    </xf>
    <xf numFmtId="2" fontId="6" fillId="0" borderId="0" xfId="0" applyFont="1" applyBorder="1" applyAlignment="1" quotePrefix="1">
      <alignment horizontal="center"/>
    </xf>
    <xf numFmtId="2" fontId="40" fillId="0" borderId="0" xfId="0" applyFont="1" applyBorder="1" applyAlignment="1">
      <alignment/>
    </xf>
    <xf numFmtId="1" fontId="15" fillId="0" borderId="0" xfId="0" applyNumberFormat="1" applyFont="1" applyBorder="1" applyAlignment="1" applyProtection="1">
      <alignment horizontal="center"/>
      <protection/>
    </xf>
    <xf numFmtId="2" fontId="6" fillId="0" borderId="2" xfId="0" applyFont="1" applyBorder="1" applyAlignment="1">
      <alignment/>
    </xf>
    <xf numFmtId="2" fontId="6" fillId="0" borderId="1" xfId="0" applyFont="1" applyBorder="1" applyAlignment="1" quotePrefix="1">
      <alignment horizontal="center"/>
    </xf>
    <xf numFmtId="2" fontId="6" fillId="0" borderId="1" xfId="0" applyFont="1" applyBorder="1" applyAlignment="1" applyProtection="1">
      <alignment horizontal="center"/>
      <protection/>
    </xf>
    <xf numFmtId="2" fontId="6" fillId="0" borderId="1" xfId="0" applyFont="1" applyFill="1" applyBorder="1" applyAlignment="1" applyProtection="1" quotePrefix="1">
      <alignment horizontal="center"/>
      <protection/>
    </xf>
    <xf numFmtId="2" fontId="6" fillId="0" borderId="1" xfId="0" applyFont="1" applyBorder="1" applyAlignment="1" applyProtection="1" quotePrefix="1">
      <alignment horizontal="center"/>
      <protection/>
    </xf>
    <xf numFmtId="2" fontId="6" fillId="0" borderId="1" xfId="0" applyFont="1" applyBorder="1" applyAlignment="1">
      <alignment horizontal="center"/>
    </xf>
    <xf numFmtId="2" fontId="6" fillId="0" borderId="1" xfId="0" applyFont="1" applyBorder="1" applyAlignment="1">
      <alignment/>
    </xf>
    <xf numFmtId="2" fontId="40" fillId="0" borderId="1" xfId="0" applyFont="1" applyBorder="1" applyAlignment="1">
      <alignment/>
    </xf>
    <xf numFmtId="2" fontId="6" fillId="0" borderId="1" xfId="0" applyFont="1" applyBorder="1" applyAlignment="1">
      <alignment horizontal="right"/>
    </xf>
    <xf numFmtId="2" fontId="6" fillId="0" borderId="1" xfId="0" applyFont="1" applyBorder="1" applyAlignment="1" applyProtection="1" quotePrefix="1">
      <alignment horizontal="right"/>
      <protection/>
    </xf>
    <xf numFmtId="15" fontId="6" fillId="0" borderId="1" xfId="0" applyNumberFormat="1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>
      <alignment/>
    </xf>
    <xf numFmtId="2" fontId="40" fillId="0" borderId="1" xfId="0" applyFont="1" applyFill="1" applyBorder="1" applyAlignment="1">
      <alignment/>
    </xf>
    <xf numFmtId="1" fontId="6" fillId="0" borderId="1" xfId="0" applyNumberFormat="1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applyProtection="1">
      <alignment horizontal="left"/>
      <protection/>
    </xf>
    <xf numFmtId="2" fontId="6" fillId="0" borderId="1" xfId="0" applyFont="1" applyFill="1" applyBorder="1" applyAlignment="1" applyProtection="1">
      <alignment horizontal="right"/>
      <protection/>
    </xf>
    <xf numFmtId="40" fontId="13" fillId="0" borderId="1" xfId="0" applyNumberFormat="1" applyFont="1" applyFill="1" applyBorder="1" applyAlignment="1" applyProtection="1">
      <alignment/>
      <protection/>
    </xf>
    <xf numFmtId="40" fontId="13" fillId="0" borderId="1" xfId="0" applyNumberFormat="1" applyFont="1" applyFill="1" applyBorder="1" applyAlignment="1">
      <alignment/>
    </xf>
    <xf numFmtId="2" fontId="6" fillId="0" borderId="1" xfId="0" applyFont="1" applyBorder="1" applyAlignment="1" applyProtection="1">
      <alignment horizontal="left"/>
      <protection/>
    </xf>
    <xf numFmtId="2" fontId="6" fillId="0" borderId="1" xfId="0" applyFont="1" applyBorder="1" applyAlignment="1" applyProtection="1">
      <alignment horizontal="right"/>
      <protection/>
    </xf>
    <xf numFmtId="2" fontId="6" fillId="0" borderId="1" xfId="0" applyFont="1" applyBorder="1" applyAlignment="1" applyProtection="1" quotePrefix="1">
      <alignment horizontal="left"/>
      <protection/>
    </xf>
    <xf numFmtId="2" fontId="6" fillId="0" borderId="0" xfId="0" applyFont="1" applyBorder="1" applyAlignment="1" applyProtection="1">
      <alignment horizontal="left"/>
      <protection/>
    </xf>
    <xf numFmtId="2" fontId="6" fillId="0" borderId="0" xfId="0" applyFont="1" applyBorder="1" applyAlignment="1" applyProtection="1">
      <alignment horizontal="right"/>
      <protection/>
    </xf>
    <xf numFmtId="173" fontId="13" fillId="0" borderId="0" xfId="0" applyNumberFormat="1" applyFont="1" applyFill="1" applyBorder="1" applyAlignment="1" applyProtection="1">
      <alignment horizontal="right"/>
      <protection locked="0"/>
    </xf>
    <xf numFmtId="2" fontId="13" fillId="0" borderId="0" xfId="0" applyNumberFormat="1" applyFont="1" applyBorder="1" applyAlignment="1">
      <alignment/>
    </xf>
    <xf numFmtId="40" fontId="13" fillId="0" borderId="0" xfId="0" applyNumberFormat="1" applyFont="1" applyFill="1" applyBorder="1" applyAlignment="1" applyProtection="1">
      <alignment/>
      <protection/>
    </xf>
    <xf numFmtId="2" fontId="6" fillId="0" borderId="0" xfId="0" applyFont="1" applyBorder="1" applyAlignment="1" quotePrefix="1">
      <alignment horizontal="left"/>
    </xf>
    <xf numFmtId="2" fontId="6" fillId="0" borderId="0" xfId="0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10" fontId="41" fillId="0" borderId="0" xfId="0" applyNumberFormat="1" applyFont="1" applyBorder="1" applyAlignment="1">
      <alignment horizontal="center"/>
    </xf>
    <xf numFmtId="10" fontId="41" fillId="0" borderId="0" xfId="0" applyNumberFormat="1" applyFont="1" applyBorder="1" applyAlignment="1">
      <alignment/>
    </xf>
    <xf numFmtId="10" fontId="41" fillId="0" borderId="8" xfId="0" applyNumberFormat="1" applyFont="1" applyBorder="1" applyAlignment="1">
      <alignment horizontal="center"/>
    </xf>
    <xf numFmtId="2" fontId="6" fillId="0" borderId="0" xfId="0" applyFont="1" applyBorder="1" applyAlignment="1" applyProtection="1" quotePrefix="1">
      <alignment horizontal="left"/>
      <protection/>
    </xf>
    <xf numFmtId="2" fontId="42" fillId="0" borderId="0" xfId="0" applyFont="1" applyAlignment="1">
      <alignment/>
    </xf>
    <xf numFmtId="1" fontId="15" fillId="0" borderId="0" xfId="0" applyNumberFormat="1" applyFont="1" applyBorder="1" applyAlignment="1" quotePrefix="1">
      <alignment horizontal="center"/>
    </xf>
    <xf numFmtId="2" fontId="15" fillId="0" borderId="0" xfId="0" applyFont="1" applyBorder="1" applyAlignment="1">
      <alignment horizontal="center"/>
    </xf>
    <xf numFmtId="2" fontId="13" fillId="0" borderId="0" xfId="0" applyFont="1" applyBorder="1" applyAlignment="1">
      <alignment horizontal="center"/>
    </xf>
    <xf numFmtId="2" fontId="43" fillId="0" borderId="0" xfId="0" applyFont="1" applyBorder="1" applyAlignment="1" applyProtection="1" quotePrefix="1">
      <alignment horizontal="left"/>
      <protection/>
    </xf>
    <xf numFmtId="2" fontId="43" fillId="0" borderId="0" xfId="0" applyFont="1" applyBorder="1" applyAlignment="1">
      <alignment horizontal="right"/>
    </xf>
    <xf numFmtId="2" fontId="44" fillId="0" borderId="0" xfId="0" applyFont="1" applyBorder="1" applyAlignment="1">
      <alignment/>
    </xf>
    <xf numFmtId="2" fontId="45" fillId="0" borderId="0" xfId="0" applyFont="1" applyAlignment="1">
      <alignment/>
    </xf>
    <xf numFmtId="1" fontId="46" fillId="0" borderId="0" xfId="0" applyNumberFormat="1" applyFont="1" applyBorder="1" applyAlignment="1" quotePrefix="1">
      <alignment horizontal="center"/>
    </xf>
    <xf numFmtId="2" fontId="46" fillId="0" borderId="0" xfId="0" applyFont="1" applyBorder="1" applyAlignment="1">
      <alignment horizontal="center"/>
    </xf>
    <xf numFmtId="2" fontId="47" fillId="0" borderId="0" xfId="0" applyFont="1" applyBorder="1" applyAlignment="1">
      <alignment horizontal="center"/>
    </xf>
    <xf numFmtId="1" fontId="46" fillId="0" borderId="8" xfId="0" applyNumberFormat="1" applyFont="1" applyBorder="1" applyAlignment="1" quotePrefix="1">
      <alignment horizontal="center"/>
    </xf>
    <xf numFmtId="2" fontId="6" fillId="0" borderId="0" xfId="0" applyFont="1" applyFill="1" applyBorder="1" applyAlignment="1" applyProtection="1" quotePrefix="1">
      <alignment horizontal="right"/>
      <protection/>
    </xf>
    <xf numFmtId="2" fontId="41" fillId="0" borderId="0" xfId="0" applyFont="1" applyFill="1" applyBorder="1" applyAlignment="1" applyProtection="1" quotePrefix="1">
      <alignment horizontal="left"/>
      <protection/>
    </xf>
    <xf numFmtId="39" fontId="42" fillId="0" borderId="0" xfId="0" applyNumberFormat="1" applyFont="1" applyFill="1" applyBorder="1" applyAlignment="1" applyProtection="1">
      <alignment/>
      <protection/>
    </xf>
    <xf numFmtId="39" fontId="42" fillId="0" borderId="0" xfId="0" applyNumberFormat="1" applyFont="1" applyFill="1" applyBorder="1" applyAlignment="1">
      <alignment/>
    </xf>
    <xf numFmtId="39" fontId="42" fillId="0" borderId="8" xfId="0" applyNumberFormat="1" applyFont="1" applyFill="1" applyBorder="1" applyAlignment="1">
      <alignment/>
    </xf>
    <xf numFmtId="2" fontId="6" fillId="0" borderId="2" xfId="0" applyFont="1" applyBorder="1" applyAlignment="1" applyProtection="1">
      <alignment horizontal="left"/>
      <protection/>
    </xf>
    <xf numFmtId="2" fontId="6" fillId="0" borderId="2" xfId="0" applyFont="1" applyFill="1" applyBorder="1" applyAlignment="1" applyProtection="1" quotePrefix="1">
      <alignment horizontal="right"/>
      <protection/>
    </xf>
    <xf numFmtId="2" fontId="41" fillId="0" borderId="2" xfId="0" applyFont="1" applyFill="1" applyBorder="1" applyAlignment="1" applyProtection="1" quotePrefix="1">
      <alignment horizontal="left"/>
      <protection/>
    </xf>
    <xf numFmtId="39" fontId="42" fillId="0" borderId="2" xfId="0" applyNumberFormat="1" applyFont="1" applyFill="1" applyBorder="1" applyAlignment="1" applyProtection="1">
      <alignment/>
      <protection/>
    </xf>
    <xf numFmtId="2" fontId="15" fillId="0" borderId="2" xfId="0" applyFont="1" applyBorder="1" applyAlignment="1">
      <alignment/>
    </xf>
    <xf numFmtId="39" fontId="42" fillId="0" borderId="2" xfId="0" applyNumberFormat="1" applyFont="1" applyFill="1" applyBorder="1" applyAlignment="1">
      <alignment/>
    </xf>
    <xf numFmtId="39" fontId="42" fillId="0" borderId="11" xfId="0" applyNumberFormat="1" applyFont="1" applyFill="1" applyBorder="1" applyAlignment="1">
      <alignment/>
    </xf>
    <xf numFmtId="2" fontId="43" fillId="0" borderId="0" xfId="0" applyFont="1" applyBorder="1" applyAlignment="1">
      <alignment/>
    </xf>
    <xf numFmtId="2" fontId="42" fillId="0" borderId="0" xfId="0" applyFont="1" applyBorder="1" applyAlignment="1">
      <alignment/>
    </xf>
    <xf numFmtId="2" fontId="28" fillId="0" borderId="1" xfId="0" applyFont="1" applyBorder="1" applyAlignment="1">
      <alignment/>
    </xf>
    <xf numFmtId="40" fontId="48" fillId="0" borderId="1" xfId="0" applyNumberFormat="1" applyFont="1" applyBorder="1" applyAlignment="1">
      <alignment/>
    </xf>
    <xf numFmtId="10" fontId="48" fillId="0" borderId="1" xfId="0" applyNumberFormat="1" applyFont="1" applyBorder="1" applyAlignment="1">
      <alignment/>
    </xf>
    <xf numFmtId="2" fontId="41" fillId="0" borderId="0" xfId="0" applyFont="1" applyBorder="1" applyAlignment="1">
      <alignment horizontal="center"/>
    </xf>
    <xf numFmtId="177" fontId="48" fillId="0" borderId="1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40" fontId="49" fillId="0" borderId="1" xfId="0" applyNumberFormat="1" applyFont="1" applyBorder="1" applyAlignment="1">
      <alignment/>
    </xf>
    <xf numFmtId="2" fontId="15" fillId="0" borderId="6" xfId="0" applyFont="1" applyBorder="1" applyAlignment="1">
      <alignment/>
    </xf>
    <xf numFmtId="39" fontId="6" fillId="0" borderId="6" xfId="0" applyNumberFormat="1" applyFont="1" applyBorder="1" applyAlignment="1">
      <alignment/>
    </xf>
    <xf numFmtId="10" fontId="6" fillId="0" borderId="6" xfId="0" applyNumberFormat="1" applyFont="1" applyBorder="1" applyAlignment="1">
      <alignment/>
    </xf>
    <xf numFmtId="39" fontId="6" fillId="0" borderId="0" xfId="0" applyNumberFormat="1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2" fontId="13" fillId="0" borderId="7" xfId="0" applyFont="1" applyBorder="1" applyAlignment="1">
      <alignment/>
    </xf>
    <xf numFmtId="0" fontId="13" fillId="0" borderId="8" xfId="0" applyNumberFormat="1" applyFont="1" applyFill="1" applyBorder="1" applyAlignment="1" applyProtection="1">
      <alignment/>
      <protection/>
    </xf>
    <xf numFmtId="15" fontId="42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190" fontId="48" fillId="0" borderId="1" xfId="0" applyNumberFormat="1" applyFont="1" applyBorder="1" applyAlignment="1">
      <alignment/>
    </xf>
    <xf numFmtId="188" fontId="13" fillId="0" borderId="1" xfId="0" applyNumberFormat="1" applyFont="1" applyFill="1" applyBorder="1" applyAlignment="1">
      <alignment/>
    </xf>
    <xf numFmtId="21" fontId="15" fillId="0" borderId="8" xfId="0" applyNumberFormat="1" applyFont="1" applyFill="1" applyBorder="1" applyAlignment="1" quotePrefix="1">
      <alignment horizontal="center"/>
    </xf>
    <xf numFmtId="2" fontId="50" fillId="0" borderId="1" xfId="0" applyFont="1" applyBorder="1" applyAlignment="1" applyProtection="1">
      <alignment horizontal="left"/>
      <protection/>
    </xf>
    <xf numFmtId="0" fontId="13" fillId="0" borderId="8" xfId="21" applyNumberFormat="1" applyFont="1" applyFill="1" applyBorder="1" applyAlignment="1">
      <alignment/>
    </xf>
    <xf numFmtId="7" fontId="4" fillId="0" borderId="1" xfId="0" applyNumberFormat="1" applyFont="1" applyBorder="1" applyAlignment="1" applyProtection="1">
      <alignment/>
      <protection/>
    </xf>
    <xf numFmtId="7" fontId="4" fillId="0" borderId="1" xfId="0" applyNumberFormat="1" applyFont="1" applyBorder="1" applyAlignment="1">
      <alignment/>
    </xf>
    <xf numFmtId="2" fontId="38" fillId="0" borderId="12" xfId="0" applyFont="1" applyBorder="1" applyAlignment="1">
      <alignment horizontal="center"/>
    </xf>
    <xf numFmtId="2" fontId="38" fillId="0" borderId="9" xfId="0" applyFont="1" applyBorder="1" applyAlignment="1" applyProtection="1">
      <alignment horizontal="center"/>
      <protection/>
    </xf>
    <xf numFmtId="2" fontId="13" fillId="0" borderId="0" xfId="0" applyFont="1" applyFill="1" applyAlignment="1">
      <alignment/>
    </xf>
    <xf numFmtId="2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 applyProtection="1" quotePrefix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2" fontId="6" fillId="0" borderId="1" xfId="0" applyFont="1" applyFill="1" applyBorder="1" applyAlignment="1" quotePrefix="1">
      <alignment horizontal="center"/>
    </xf>
    <xf numFmtId="2" fontId="6" fillId="0" borderId="1" xfId="0" applyFont="1" applyFill="1" applyBorder="1" applyAlignment="1">
      <alignment horizontal="center"/>
    </xf>
    <xf numFmtId="2" fontId="6" fillId="0" borderId="1" xfId="0" applyFont="1" applyFill="1" applyBorder="1" applyAlignment="1" applyProtection="1">
      <alignment horizontal="center"/>
      <protection/>
    </xf>
    <xf numFmtId="1" fontId="6" fillId="0" borderId="1" xfId="0" applyNumberFormat="1" applyFont="1" applyFill="1" applyBorder="1" applyAlignment="1" applyProtection="1" quotePrefix="1">
      <alignment horizontal="center"/>
      <protection/>
    </xf>
    <xf numFmtId="2" fontId="13" fillId="0" borderId="13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2" fontId="13" fillId="0" borderId="5" xfId="0" applyNumberFormat="1" applyFont="1" applyFill="1" applyBorder="1" applyAlignment="1">
      <alignment/>
    </xf>
    <xf numFmtId="2" fontId="40" fillId="0" borderId="0" xfId="0" applyFont="1" applyFill="1" applyBorder="1" applyAlignment="1">
      <alignment/>
    </xf>
    <xf numFmtId="2" fontId="44" fillId="0" borderId="0" xfId="0" applyFont="1" applyFill="1" applyBorder="1" applyAlignment="1">
      <alignment/>
    </xf>
    <xf numFmtId="2" fontId="43" fillId="0" borderId="0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 horizontal="center"/>
    </xf>
    <xf numFmtId="2" fontId="6" fillId="0" borderId="1" xfId="0" applyFont="1" applyFill="1" applyBorder="1" applyAlignment="1">
      <alignment horizontal="left"/>
    </xf>
    <xf numFmtId="2" fontId="15" fillId="0" borderId="1" xfId="0" applyNumberFormat="1" applyFont="1" applyFill="1" applyBorder="1" applyAlignment="1" applyProtection="1">
      <alignment horizontal="center"/>
      <protection/>
    </xf>
    <xf numFmtId="173" fontId="51" fillId="0" borderId="1" xfId="0" applyNumberFormat="1" applyFont="1" applyFill="1" applyBorder="1" applyAlignment="1" applyProtection="1">
      <alignment horizontal="center"/>
      <protection locked="0"/>
    </xf>
    <xf numFmtId="8" fontId="4" fillId="0" borderId="1" xfId="0" applyNumberFormat="1" applyFont="1" applyBorder="1" applyAlignment="1">
      <alignment/>
    </xf>
    <xf numFmtId="8" fontId="4" fillId="0" borderId="4" xfId="0" applyNumberFormat="1" applyFont="1" applyBorder="1" applyAlignment="1">
      <alignment/>
    </xf>
    <xf numFmtId="8" fontId="32" fillId="0" borderId="3" xfId="0" applyNumberFormat="1" applyFont="1" applyBorder="1" applyAlignment="1" applyProtection="1">
      <alignment/>
      <protection/>
    </xf>
    <xf numFmtId="7" fontId="4" fillId="0" borderId="4" xfId="0" applyNumberFormat="1" applyFont="1" applyBorder="1" applyAlignment="1">
      <alignment/>
    </xf>
    <xf numFmtId="7" fontId="32" fillId="0" borderId="3" xfId="0" applyNumberFormat="1" applyFont="1" applyBorder="1" applyAlignment="1" applyProtection="1">
      <alignment/>
      <protection/>
    </xf>
    <xf numFmtId="2" fontId="13" fillId="0" borderId="1" xfId="0" applyNumberFormat="1" applyFont="1" applyFill="1" applyBorder="1" applyAlignment="1">
      <alignment/>
    </xf>
    <xf numFmtId="2" fontId="6" fillId="2" borderId="0" xfId="0" applyFont="1" applyFill="1" applyBorder="1" applyAlignment="1" applyProtection="1" quotePrefix="1">
      <alignment horizontal="left"/>
      <protection/>
    </xf>
    <xf numFmtId="182" fontId="6" fillId="0" borderId="1" xfId="0" applyNumberFormat="1" applyFont="1" applyBorder="1" applyAlignment="1">
      <alignment horizontal="left"/>
    </xf>
    <xf numFmtId="44" fontId="13" fillId="0" borderId="0" xfId="17" applyFont="1" applyAlignment="1">
      <alignment/>
    </xf>
    <xf numFmtId="2" fontId="13" fillId="2" borderId="4" xfId="0" applyNumberFormat="1" applyFont="1" applyFill="1" applyBorder="1" applyAlignment="1">
      <alignment/>
    </xf>
    <xf numFmtId="2" fontId="10" fillId="0" borderId="1" xfId="0" applyFont="1" applyBorder="1" applyAlignment="1">
      <alignment/>
    </xf>
    <xf numFmtId="2" fontId="10" fillId="0" borderId="1" xfId="0" applyFont="1" applyFill="1" applyBorder="1" applyAlignment="1">
      <alignment/>
    </xf>
    <xf numFmtId="10" fontId="13" fillId="0" borderId="0" xfId="21" applyNumberFormat="1" applyFont="1" applyFill="1" applyAlignment="1">
      <alignment/>
    </xf>
    <xf numFmtId="10" fontId="15" fillId="0" borderId="1" xfId="21" applyNumberFormat="1" applyFont="1" applyBorder="1" applyAlignment="1">
      <alignment/>
    </xf>
    <xf numFmtId="2" fontId="13" fillId="0" borderId="13" xfId="0" applyNumberFormat="1" applyFont="1" applyFill="1" applyBorder="1" applyAlignment="1">
      <alignment horizontal="right"/>
    </xf>
    <xf numFmtId="2" fontId="13" fillId="0" borderId="1" xfId="0" applyFont="1" applyBorder="1" applyAlignment="1">
      <alignment/>
    </xf>
    <xf numFmtId="8" fontId="6" fillId="0" borderId="1" xfId="0" applyNumberFormat="1" applyFont="1" applyFill="1" applyBorder="1" applyAlignment="1">
      <alignment/>
    </xf>
    <xf numFmtId="44" fontId="13" fillId="0" borderId="0" xfId="17" applyFont="1" applyFill="1" applyAlignment="1">
      <alignment/>
    </xf>
    <xf numFmtId="10" fontId="13" fillId="0" borderId="0" xfId="21" applyNumberFormat="1" applyFont="1" applyAlignment="1">
      <alignment/>
    </xf>
    <xf numFmtId="2" fontId="6" fillId="0" borderId="14" xfId="0" applyFont="1" applyFill="1" applyBorder="1" applyAlignment="1">
      <alignment horizontal="left"/>
    </xf>
    <xf numFmtId="2" fontId="6" fillId="0" borderId="0" xfId="0" applyFont="1" applyAlignment="1" applyProtection="1">
      <alignment horizontal="left"/>
      <protection/>
    </xf>
    <xf numFmtId="2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2" fontId="6" fillId="0" borderId="15" xfId="0" applyFont="1" applyBorder="1" applyAlignment="1" applyProtection="1">
      <alignment horizontal="left"/>
      <protection/>
    </xf>
    <xf numFmtId="173" fontId="27" fillId="0" borderId="1" xfId="0" applyNumberFormat="1" applyFont="1" applyFill="1" applyBorder="1" applyAlignment="1" applyProtection="1">
      <alignment horizontal="right"/>
      <protection locked="0"/>
    </xf>
    <xf numFmtId="2" fontId="52" fillId="0" borderId="0" xfId="0" applyFont="1" applyFill="1" applyAlignment="1">
      <alignment/>
    </xf>
    <xf numFmtId="4" fontId="13" fillId="0" borderId="4" xfId="0" applyNumberFormat="1" applyFont="1" applyFill="1" applyBorder="1" applyAlignment="1" applyProtection="1">
      <alignment/>
      <protection/>
    </xf>
    <xf numFmtId="40" fontId="13" fillId="0" borderId="1" xfId="0" applyNumberFormat="1" applyFont="1" applyFill="1" applyBorder="1" applyAlignment="1" applyProtection="1">
      <alignment horizontal="right"/>
      <protection/>
    </xf>
    <xf numFmtId="2" fontId="6" fillId="0" borderId="12" xfId="0" applyFont="1" applyBorder="1" applyAlignment="1">
      <alignment horizontal="center"/>
    </xf>
    <xf numFmtId="2" fontId="6" fillId="0" borderId="6" xfId="0" applyFont="1" applyBorder="1" applyAlignment="1">
      <alignment horizontal="center"/>
    </xf>
    <xf numFmtId="2" fontId="6" fillId="0" borderId="9" xfId="0" applyFont="1" applyBorder="1" applyAlignment="1">
      <alignment horizontal="center"/>
    </xf>
    <xf numFmtId="2" fontId="6" fillId="0" borderId="0" xfId="0" applyFont="1" applyBorder="1" applyAlignment="1">
      <alignment horizontal="center"/>
    </xf>
    <xf numFmtId="8" fontId="6" fillId="0" borderId="14" xfId="0" applyNumberFormat="1" applyFont="1" applyFill="1" applyBorder="1" applyAlignment="1">
      <alignment horizontal="center"/>
    </xf>
    <xf numFmtId="8" fontId="6" fillId="0" borderId="16" xfId="0" applyNumberFormat="1" applyFont="1" applyFill="1" applyBorder="1" applyAlignment="1">
      <alignment horizontal="center"/>
    </xf>
    <xf numFmtId="2" fontId="46" fillId="0" borderId="14" xfId="0" applyFont="1" applyBorder="1" applyAlignment="1">
      <alignment horizontal="center"/>
    </xf>
    <xf numFmtId="2" fontId="46" fillId="0" borderId="16" xfId="0" applyFont="1" applyBorder="1" applyAlignment="1">
      <alignment horizontal="center"/>
    </xf>
    <xf numFmtId="2" fontId="25" fillId="0" borderId="12" xfId="0" applyFont="1" applyBorder="1" applyAlignment="1" quotePrefix="1">
      <alignment horizontal="center"/>
    </xf>
    <xf numFmtId="2" fontId="25" fillId="0" borderId="6" xfId="0" applyFont="1" applyBorder="1" applyAlignment="1" quotePrefix="1">
      <alignment horizontal="center"/>
    </xf>
    <xf numFmtId="2" fontId="25" fillId="0" borderId="7" xfId="0" applyFont="1" applyBorder="1" applyAlignment="1" quotePrefix="1">
      <alignment horizontal="center"/>
    </xf>
    <xf numFmtId="2" fontId="20" fillId="0" borderId="9" xfId="0" applyFont="1" applyBorder="1" applyAlignment="1">
      <alignment horizontal="center"/>
    </xf>
    <xf numFmtId="2" fontId="20" fillId="0" borderId="0" xfId="0" applyFont="1" applyBorder="1" applyAlignment="1">
      <alignment horizontal="center"/>
    </xf>
    <xf numFmtId="2" fontId="20" fillId="0" borderId="8" xfId="0" applyFont="1" applyBorder="1" applyAlignment="1">
      <alignment horizontal="center"/>
    </xf>
    <xf numFmtId="2" fontId="21" fillId="0" borderId="9" xfId="0" applyFont="1" applyBorder="1" applyAlignment="1" applyProtection="1">
      <alignment horizontal="center"/>
      <protection/>
    </xf>
    <xf numFmtId="2" fontId="21" fillId="0" borderId="0" xfId="0" applyFont="1" applyBorder="1" applyAlignment="1" applyProtection="1">
      <alignment horizontal="center"/>
      <protection/>
    </xf>
    <xf numFmtId="2" fontId="21" fillId="0" borderId="8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"/>
  <sheetViews>
    <sheetView showGridLines="0" tabSelected="1" zoomScale="75" zoomScaleNormal="75" workbookViewId="0" topLeftCell="A1">
      <selection activeCell="K51" sqref="K51"/>
    </sheetView>
  </sheetViews>
  <sheetFormatPr defaultColWidth="9.140625" defaultRowHeight="12.75"/>
  <cols>
    <col min="1" max="1" width="49.28125" style="185" customWidth="1"/>
    <col min="2" max="2" width="8.8515625" style="185" customWidth="1"/>
    <col min="3" max="3" width="15.28125" style="277" customWidth="1"/>
    <col min="4" max="4" width="16.00390625" style="277" customWidth="1"/>
    <col min="5" max="16384" width="15.28125" style="185" customWidth="1"/>
  </cols>
  <sheetData>
    <row r="2" spans="4:12" ht="19.5">
      <c r="D2" s="324" t="s">
        <v>1</v>
      </c>
      <c r="E2" s="325"/>
      <c r="F2" s="325"/>
      <c r="G2" s="325"/>
      <c r="H2" s="325"/>
      <c r="I2" s="325"/>
      <c r="J2" s="325"/>
      <c r="K2" s="325"/>
      <c r="L2" s="325"/>
    </row>
    <row r="3" spans="4:12" ht="19.5">
      <c r="D3" s="326" t="s">
        <v>2</v>
      </c>
      <c r="E3" s="327"/>
      <c r="F3" s="327"/>
      <c r="G3" s="327"/>
      <c r="H3" s="327"/>
      <c r="I3" s="327"/>
      <c r="J3" s="327"/>
      <c r="K3" s="327"/>
      <c r="L3" s="327"/>
    </row>
    <row r="4" spans="1:12" ht="19.5">
      <c r="A4" s="212"/>
      <c r="C4" s="278"/>
      <c r="D4" s="279"/>
      <c r="E4" s="187"/>
      <c r="F4" s="187"/>
      <c r="G4" s="186"/>
      <c r="H4" s="188" t="s">
        <v>51</v>
      </c>
      <c r="I4" s="186"/>
      <c r="J4" s="186"/>
      <c r="K4" s="189"/>
      <c r="L4" s="189"/>
    </row>
    <row r="5" spans="3:12" ht="19.5">
      <c r="C5" s="278"/>
      <c r="D5" s="279"/>
      <c r="E5" s="187"/>
      <c r="F5" s="187"/>
      <c r="G5" s="186"/>
      <c r="H5" s="184" t="s">
        <v>52</v>
      </c>
      <c r="I5" s="186"/>
      <c r="J5" s="186"/>
      <c r="K5" s="189"/>
      <c r="L5" s="189"/>
    </row>
    <row r="6" spans="3:12" ht="19.5">
      <c r="C6" s="280"/>
      <c r="D6" s="279" t="s">
        <v>3</v>
      </c>
      <c r="E6" s="190"/>
      <c r="F6" s="190"/>
      <c r="G6" s="191"/>
      <c r="H6" s="184" t="s">
        <v>53</v>
      </c>
      <c r="I6" s="188"/>
      <c r="J6" s="188"/>
      <c r="K6" s="186"/>
      <c r="L6" s="191"/>
    </row>
    <row r="7" spans="3:12" ht="19.5">
      <c r="C7" s="281" t="s">
        <v>6</v>
      </c>
      <c r="D7" s="281" t="s">
        <v>6</v>
      </c>
      <c r="E7" s="86" t="s">
        <v>6</v>
      </c>
      <c r="F7" s="86" t="s">
        <v>6</v>
      </c>
      <c r="G7" s="193" t="s">
        <v>6</v>
      </c>
      <c r="H7" s="194" t="s">
        <v>7</v>
      </c>
      <c r="I7" s="193" t="s">
        <v>6</v>
      </c>
      <c r="J7" s="194" t="s">
        <v>7</v>
      </c>
      <c r="K7" s="195" t="s">
        <v>6</v>
      </c>
      <c r="L7" s="194" t="s">
        <v>7</v>
      </c>
    </row>
    <row r="8" spans="3:12" ht="19.5">
      <c r="C8" s="282" t="s">
        <v>4</v>
      </c>
      <c r="D8" s="282" t="s">
        <v>125</v>
      </c>
      <c r="E8" s="196" t="s">
        <v>4</v>
      </c>
      <c r="F8" s="196" t="s">
        <v>4</v>
      </c>
      <c r="G8" s="193" t="s">
        <v>0</v>
      </c>
      <c r="H8" s="197" t="s">
        <v>54</v>
      </c>
      <c r="I8" s="196" t="s">
        <v>0</v>
      </c>
      <c r="J8" s="196" t="s">
        <v>91</v>
      </c>
      <c r="K8" s="198"/>
      <c r="L8" s="199" t="s">
        <v>11</v>
      </c>
    </row>
    <row r="9" spans="3:12" ht="19.5">
      <c r="C9" s="283" t="s">
        <v>5</v>
      </c>
      <c r="D9" s="283" t="s">
        <v>5</v>
      </c>
      <c r="E9" s="193" t="s">
        <v>5</v>
      </c>
      <c r="F9" s="193" t="s">
        <v>5</v>
      </c>
      <c r="G9" s="200"/>
      <c r="H9" s="197"/>
      <c r="I9" s="197"/>
      <c r="J9" s="197"/>
      <c r="K9" s="198"/>
      <c r="L9" s="198"/>
    </row>
    <row r="10" spans="3:12" ht="19.5">
      <c r="C10" s="201">
        <v>37862</v>
      </c>
      <c r="D10" s="201">
        <v>37986</v>
      </c>
      <c r="E10" s="201">
        <v>38198</v>
      </c>
      <c r="F10" s="201">
        <v>38230</v>
      </c>
      <c r="G10" s="197"/>
      <c r="H10" s="202"/>
      <c r="I10" s="202"/>
      <c r="J10" s="202"/>
      <c r="K10" s="198"/>
      <c r="L10" s="203"/>
    </row>
    <row r="11" spans="3:12" ht="19.5">
      <c r="C11" s="284" t="s">
        <v>11</v>
      </c>
      <c r="D11" s="204" t="s">
        <v>91</v>
      </c>
      <c r="E11" s="204" t="s">
        <v>100</v>
      </c>
      <c r="F11" s="204" t="s">
        <v>92</v>
      </c>
      <c r="G11" s="197"/>
      <c r="H11" s="196"/>
      <c r="I11" s="192"/>
      <c r="J11" s="196" t="s">
        <v>0</v>
      </c>
      <c r="K11" s="197"/>
      <c r="L11" s="197"/>
    </row>
    <row r="12" spans="1:12" ht="19.5">
      <c r="A12" s="205" t="s">
        <v>80</v>
      </c>
      <c r="B12" s="206" t="s">
        <v>0</v>
      </c>
      <c r="C12" s="286">
        <v>17.5</v>
      </c>
      <c r="D12" s="175">
        <v>22.84</v>
      </c>
      <c r="E12" s="175">
        <v>47.5</v>
      </c>
      <c r="F12" s="175">
        <v>46.7</v>
      </c>
      <c r="G12" s="207">
        <f aca="true" t="shared" si="0" ref="G12:G50">F12-E12</f>
        <v>-0.7999999999999972</v>
      </c>
      <c r="H12" s="269">
        <f aca="true" t="shared" si="1" ref="H12:H50">(G12/E12)</f>
        <v>-0.016842105263157835</v>
      </c>
      <c r="I12" s="207">
        <f aca="true" t="shared" si="2" ref="I12:I50">F12-D12</f>
        <v>23.860000000000003</v>
      </c>
      <c r="J12" s="269">
        <f>(I12/D12)</f>
        <v>1.0446584938704029</v>
      </c>
      <c r="K12" s="208">
        <f aca="true" t="shared" si="3" ref="K12:K46">F12-C12</f>
        <v>29.200000000000003</v>
      </c>
      <c r="L12" s="269">
        <f>(K12/C12)</f>
        <v>1.6685714285714288</v>
      </c>
    </row>
    <row r="13" spans="1:12" ht="19.5">
      <c r="A13" s="205" t="s">
        <v>79</v>
      </c>
      <c r="B13" s="206"/>
      <c r="C13" s="285">
        <v>3.6</v>
      </c>
      <c r="D13" s="175">
        <v>3.99</v>
      </c>
      <c r="E13" s="175">
        <v>5.5</v>
      </c>
      <c r="F13" s="175">
        <v>4.8</v>
      </c>
      <c r="G13" s="207">
        <f t="shared" si="0"/>
        <v>-0.7000000000000002</v>
      </c>
      <c r="H13" s="269">
        <f t="shared" si="1"/>
        <v>-0.12727272727272732</v>
      </c>
      <c r="I13" s="207">
        <f t="shared" si="2"/>
        <v>0.8099999999999996</v>
      </c>
      <c r="J13" s="269">
        <f aca="true" t="shared" si="4" ref="J13:J50">(I13/D13)</f>
        <v>0.20300751879699236</v>
      </c>
      <c r="K13" s="208">
        <f t="shared" si="3"/>
        <v>1.1999999999999997</v>
      </c>
      <c r="L13" s="269">
        <f>(K13/C13)</f>
        <v>0.33333333333333326</v>
      </c>
    </row>
    <row r="14" spans="1:12" ht="19.5">
      <c r="A14" s="209" t="s">
        <v>81</v>
      </c>
      <c r="B14" s="210"/>
      <c r="C14" s="285">
        <v>1</v>
      </c>
      <c r="D14" s="286">
        <v>0.81</v>
      </c>
      <c r="E14" s="286">
        <v>1.37</v>
      </c>
      <c r="F14" s="286">
        <v>1.66</v>
      </c>
      <c r="G14" s="207">
        <f t="shared" si="0"/>
        <v>0.2899999999999998</v>
      </c>
      <c r="H14" s="269">
        <f t="shared" si="1"/>
        <v>0.21167883211678817</v>
      </c>
      <c r="I14" s="207">
        <f t="shared" si="2"/>
        <v>0.8499999999999999</v>
      </c>
      <c r="J14" s="269">
        <f t="shared" si="4"/>
        <v>1.0493827160493825</v>
      </c>
      <c r="K14" s="208">
        <f t="shared" si="3"/>
        <v>0.6599999999999999</v>
      </c>
      <c r="L14" s="269">
        <f>(K14/C14)</f>
        <v>0.6599999999999999</v>
      </c>
    </row>
    <row r="15" spans="1:12" ht="19.5">
      <c r="A15" s="209" t="s">
        <v>124</v>
      </c>
      <c r="B15" s="210"/>
      <c r="C15" s="285">
        <v>6.7</v>
      </c>
      <c r="D15" s="286">
        <v>5.99</v>
      </c>
      <c r="E15" s="286">
        <v>19.5</v>
      </c>
      <c r="F15" s="286">
        <v>25</v>
      </c>
      <c r="G15" s="207">
        <f t="shared" si="0"/>
        <v>5.5</v>
      </c>
      <c r="H15" s="269">
        <f t="shared" si="1"/>
        <v>0.28205128205128205</v>
      </c>
      <c r="I15" s="207">
        <f t="shared" si="2"/>
        <v>19.009999999999998</v>
      </c>
      <c r="J15" s="269">
        <f t="shared" si="4"/>
        <v>3.1736227045075123</v>
      </c>
      <c r="K15" s="208">
        <f t="shared" si="3"/>
        <v>18.3</v>
      </c>
      <c r="L15" s="269">
        <f>(K15/C15)</f>
        <v>2.7313432835820897</v>
      </c>
    </row>
    <row r="16" spans="1:12" ht="19.5">
      <c r="A16" s="205" t="s">
        <v>66</v>
      </c>
      <c r="B16" s="206"/>
      <c r="C16" s="287">
        <v>2.75</v>
      </c>
      <c r="D16" s="286">
        <v>3.5</v>
      </c>
      <c r="E16" s="286">
        <v>10</v>
      </c>
      <c r="F16" s="286">
        <v>9.99</v>
      </c>
      <c r="G16" s="207">
        <f t="shared" si="0"/>
        <v>-0.009999999999999787</v>
      </c>
      <c r="H16" s="269">
        <f t="shared" si="1"/>
        <v>-0.0009999999999999788</v>
      </c>
      <c r="I16" s="207">
        <f t="shared" si="2"/>
        <v>6.49</v>
      </c>
      <c r="J16" s="269">
        <f t="shared" si="4"/>
        <v>1.8542857142857143</v>
      </c>
      <c r="K16" s="208">
        <f t="shared" si="3"/>
        <v>7.24</v>
      </c>
      <c r="L16" s="269">
        <f aca="true" t="shared" si="5" ref="L16:L50">(K16/C16)</f>
        <v>2.632727272727273</v>
      </c>
    </row>
    <row r="17" spans="1:12" ht="19.5">
      <c r="A17" s="209" t="s">
        <v>63</v>
      </c>
      <c r="B17" s="210" t="s">
        <v>0</v>
      </c>
      <c r="C17" s="286">
        <v>31.8</v>
      </c>
      <c r="D17" s="286">
        <v>35</v>
      </c>
      <c r="E17" s="286">
        <v>42</v>
      </c>
      <c r="F17" s="286">
        <v>34</v>
      </c>
      <c r="G17" s="207">
        <f t="shared" si="0"/>
        <v>-8</v>
      </c>
      <c r="H17" s="269">
        <f t="shared" si="1"/>
        <v>-0.19047619047619047</v>
      </c>
      <c r="I17" s="207">
        <f t="shared" si="2"/>
        <v>-1</v>
      </c>
      <c r="J17" s="269">
        <f t="shared" si="4"/>
        <v>-0.02857142857142857</v>
      </c>
      <c r="K17" s="208">
        <f t="shared" si="3"/>
        <v>2.1999999999999993</v>
      </c>
      <c r="L17" s="269">
        <f>(K17/C17)</f>
        <v>0.06918238993710689</v>
      </c>
    </row>
    <row r="18" spans="1:12" ht="19.5">
      <c r="A18" s="209" t="s">
        <v>71</v>
      </c>
      <c r="B18" s="210" t="s">
        <v>0</v>
      </c>
      <c r="C18" s="285">
        <v>0.1</v>
      </c>
      <c r="D18" s="286">
        <v>0.12</v>
      </c>
      <c r="E18" s="286">
        <v>0.07</v>
      </c>
      <c r="F18" s="286">
        <v>0.09</v>
      </c>
      <c r="G18" s="207">
        <f t="shared" si="0"/>
        <v>0.01999999999999999</v>
      </c>
      <c r="H18" s="269">
        <f t="shared" si="1"/>
        <v>0.28571428571428553</v>
      </c>
      <c r="I18" s="207">
        <f t="shared" si="2"/>
        <v>-0.03</v>
      </c>
      <c r="J18" s="269">
        <f t="shared" si="4"/>
        <v>-0.25</v>
      </c>
      <c r="K18" s="208">
        <f t="shared" si="3"/>
        <v>-0.010000000000000009</v>
      </c>
      <c r="L18" s="269">
        <f>(K18/C18)</f>
        <v>-0.10000000000000009</v>
      </c>
    </row>
    <row r="19" spans="1:12" ht="19.5">
      <c r="A19" s="209" t="s">
        <v>78</v>
      </c>
      <c r="B19" s="210"/>
      <c r="C19" s="285">
        <v>1.25</v>
      </c>
      <c r="D19" s="286">
        <v>2.99</v>
      </c>
      <c r="E19" s="286">
        <v>4.5</v>
      </c>
      <c r="F19" s="286">
        <v>2.85</v>
      </c>
      <c r="G19" s="207">
        <f t="shared" si="0"/>
        <v>-1.65</v>
      </c>
      <c r="H19" s="269">
        <f t="shared" si="1"/>
        <v>-0.36666666666666664</v>
      </c>
      <c r="I19" s="207">
        <f t="shared" si="2"/>
        <v>-0.14000000000000012</v>
      </c>
      <c r="J19" s="269">
        <f t="shared" si="4"/>
        <v>-0.046822742474916426</v>
      </c>
      <c r="K19" s="208">
        <f t="shared" si="3"/>
        <v>1.6</v>
      </c>
      <c r="L19" s="269">
        <f>(K19/C19)</f>
        <v>1.28</v>
      </c>
    </row>
    <row r="20" spans="1:12" ht="19.5">
      <c r="A20" s="209" t="s">
        <v>47</v>
      </c>
      <c r="B20" s="210"/>
      <c r="C20" s="287">
        <v>2.8</v>
      </c>
      <c r="D20" s="286">
        <v>2.8</v>
      </c>
      <c r="E20" s="286">
        <v>4.3</v>
      </c>
      <c r="F20" s="286">
        <v>5.5</v>
      </c>
      <c r="G20" s="207">
        <f t="shared" si="0"/>
        <v>1.2000000000000002</v>
      </c>
      <c r="H20" s="269">
        <f t="shared" si="1"/>
        <v>0.2790697674418605</v>
      </c>
      <c r="I20" s="207">
        <f t="shared" si="2"/>
        <v>2.7</v>
      </c>
      <c r="J20" s="269">
        <f t="shared" si="4"/>
        <v>0.9642857142857144</v>
      </c>
      <c r="K20" s="208">
        <f t="shared" si="3"/>
        <v>2.7</v>
      </c>
      <c r="L20" s="269">
        <f>(K20/C20)</f>
        <v>0.9642857142857144</v>
      </c>
    </row>
    <row r="21" spans="1:12" ht="19.5">
      <c r="A21" s="209" t="s">
        <v>77</v>
      </c>
      <c r="B21" s="210" t="s">
        <v>65</v>
      </c>
      <c r="C21" s="305">
        <v>5</v>
      </c>
      <c r="D21" s="286">
        <v>7.5</v>
      </c>
      <c r="E21" s="286">
        <v>17.7</v>
      </c>
      <c r="F21" s="286">
        <v>19</v>
      </c>
      <c r="G21" s="207">
        <f t="shared" si="0"/>
        <v>1.3000000000000007</v>
      </c>
      <c r="H21" s="269">
        <f t="shared" si="1"/>
        <v>0.07344632768361586</v>
      </c>
      <c r="I21" s="207">
        <f t="shared" si="2"/>
        <v>11.5</v>
      </c>
      <c r="J21" s="269">
        <f t="shared" si="4"/>
        <v>1.5333333333333334</v>
      </c>
      <c r="K21" s="208">
        <f t="shared" si="3"/>
        <v>14</v>
      </c>
      <c r="L21" s="269">
        <f t="shared" si="5"/>
        <v>2.8</v>
      </c>
    </row>
    <row r="22" spans="1:12" ht="19.5">
      <c r="A22" s="209" t="s">
        <v>55</v>
      </c>
      <c r="B22" s="210"/>
      <c r="C22" s="285">
        <v>6.42</v>
      </c>
      <c r="D22" s="286">
        <v>5.45</v>
      </c>
      <c r="E22" s="286">
        <v>6.8</v>
      </c>
      <c r="F22" s="286">
        <v>6.9</v>
      </c>
      <c r="G22" s="207">
        <f t="shared" si="0"/>
        <v>0.10000000000000053</v>
      </c>
      <c r="H22" s="269">
        <f t="shared" si="1"/>
        <v>0.014705882352941256</v>
      </c>
      <c r="I22" s="207">
        <f t="shared" si="2"/>
        <v>1.4500000000000002</v>
      </c>
      <c r="J22" s="269">
        <f t="shared" si="4"/>
        <v>0.26605504587155965</v>
      </c>
      <c r="K22" s="208">
        <f t="shared" si="3"/>
        <v>0.4800000000000004</v>
      </c>
      <c r="L22" s="269">
        <f aca="true" t="shared" si="6" ref="L22:L27">(K22/C22)</f>
        <v>0.07476635514018698</v>
      </c>
    </row>
    <row r="23" spans="1:12" ht="19.5">
      <c r="A23" s="209" t="s">
        <v>67</v>
      </c>
      <c r="B23" s="210"/>
      <c r="C23" s="285">
        <v>8.56</v>
      </c>
      <c r="D23" s="286">
        <v>10.4</v>
      </c>
      <c r="E23" s="286">
        <v>31</v>
      </c>
      <c r="F23" s="286">
        <v>27.5</v>
      </c>
      <c r="G23" s="207">
        <f t="shared" si="0"/>
        <v>-3.5</v>
      </c>
      <c r="H23" s="269">
        <f t="shared" si="1"/>
        <v>-0.11290322580645161</v>
      </c>
      <c r="I23" s="207">
        <f t="shared" si="2"/>
        <v>17.1</v>
      </c>
      <c r="J23" s="269">
        <f t="shared" si="4"/>
        <v>1.6442307692307694</v>
      </c>
      <c r="K23" s="208">
        <f t="shared" si="3"/>
        <v>18.939999999999998</v>
      </c>
      <c r="L23" s="269">
        <f t="shared" si="6"/>
        <v>2.212616822429906</v>
      </c>
    </row>
    <row r="24" spans="1:12" ht="19.5">
      <c r="A24" s="209" t="s">
        <v>116</v>
      </c>
      <c r="B24" s="200"/>
      <c r="C24" s="285">
        <v>72.6</v>
      </c>
      <c r="D24" s="286">
        <v>80</v>
      </c>
      <c r="E24" s="286">
        <v>93</v>
      </c>
      <c r="F24" s="286">
        <v>90</v>
      </c>
      <c r="G24" s="207">
        <f>F24-E24</f>
        <v>-3</v>
      </c>
      <c r="H24" s="269">
        <f>(G24/E24)</f>
        <v>-0.03225806451612903</v>
      </c>
      <c r="I24" s="207">
        <f>F24-D24</f>
        <v>10</v>
      </c>
      <c r="J24" s="269">
        <f>(I24/D24)</f>
        <v>0.125</v>
      </c>
      <c r="K24" s="208">
        <f>F24-C24</f>
        <v>17.400000000000006</v>
      </c>
      <c r="L24" s="269">
        <f>(K24/C24)</f>
        <v>0.2396694214876034</v>
      </c>
    </row>
    <row r="25" spans="1:12" ht="19.5">
      <c r="A25" s="209" t="s">
        <v>115</v>
      </c>
      <c r="B25" s="210"/>
      <c r="C25" s="287">
        <v>7.51</v>
      </c>
      <c r="D25" s="286">
        <v>9</v>
      </c>
      <c r="E25" s="286">
        <v>23</v>
      </c>
      <c r="F25" s="286">
        <v>21.5</v>
      </c>
      <c r="G25" s="207">
        <f>F25-E25</f>
        <v>-1.5</v>
      </c>
      <c r="H25" s="269">
        <f>(G25/E25)</f>
        <v>-0.06521739130434782</v>
      </c>
      <c r="I25" s="207">
        <f>F25-D25</f>
        <v>12.5</v>
      </c>
      <c r="J25" s="269">
        <f>(I25/D25)</f>
        <v>1.3888888888888888</v>
      </c>
      <c r="K25" s="208">
        <f>F25-C25</f>
        <v>13.99</v>
      </c>
      <c r="L25" s="269">
        <f t="shared" si="6"/>
        <v>1.862849533954727</v>
      </c>
    </row>
    <row r="26" spans="1:12" ht="19.5">
      <c r="A26" s="209" t="s">
        <v>64</v>
      </c>
      <c r="B26" s="210"/>
      <c r="C26" s="286">
        <v>12.32</v>
      </c>
      <c r="D26" s="286">
        <v>13.81</v>
      </c>
      <c r="E26" s="286">
        <v>27.5</v>
      </c>
      <c r="F26" s="286">
        <v>32</v>
      </c>
      <c r="G26" s="207">
        <f t="shared" si="0"/>
        <v>4.5</v>
      </c>
      <c r="H26" s="269">
        <f t="shared" si="1"/>
        <v>0.16363636363636364</v>
      </c>
      <c r="I26" s="207">
        <f t="shared" si="2"/>
        <v>18.189999999999998</v>
      </c>
      <c r="J26" s="269">
        <f t="shared" si="4"/>
        <v>1.3171614771904414</v>
      </c>
      <c r="K26" s="208">
        <f t="shared" si="3"/>
        <v>19.68</v>
      </c>
      <c r="L26" s="269">
        <f t="shared" si="6"/>
        <v>1.5974025974025974</v>
      </c>
    </row>
    <row r="27" spans="1:12" ht="19.5">
      <c r="A27" s="209" t="s">
        <v>56</v>
      </c>
      <c r="B27" s="210"/>
      <c r="C27" s="285">
        <v>1.63</v>
      </c>
      <c r="D27" s="286">
        <v>1.25</v>
      </c>
      <c r="E27" s="286">
        <v>1.9</v>
      </c>
      <c r="F27" s="286">
        <v>1.72</v>
      </c>
      <c r="G27" s="207">
        <f t="shared" si="0"/>
        <v>-0.17999999999999994</v>
      </c>
      <c r="H27" s="269">
        <f t="shared" si="1"/>
        <v>-0.09473684210526313</v>
      </c>
      <c r="I27" s="207">
        <f t="shared" si="2"/>
        <v>0.47</v>
      </c>
      <c r="J27" s="269">
        <f t="shared" si="4"/>
        <v>0.376</v>
      </c>
      <c r="K27" s="208">
        <f t="shared" si="3"/>
        <v>0.09000000000000008</v>
      </c>
      <c r="L27" s="269">
        <f t="shared" si="6"/>
        <v>0.055214723926380424</v>
      </c>
    </row>
    <row r="28" spans="1:12" ht="19.5">
      <c r="A28" s="209" t="s">
        <v>72</v>
      </c>
      <c r="B28" s="210"/>
      <c r="C28" s="285">
        <v>5.5</v>
      </c>
      <c r="D28" s="286">
        <v>6.75</v>
      </c>
      <c r="E28" s="286">
        <v>14</v>
      </c>
      <c r="F28" s="286">
        <v>10.5</v>
      </c>
      <c r="G28" s="207">
        <f t="shared" si="0"/>
        <v>-3.5</v>
      </c>
      <c r="H28" s="269">
        <f t="shared" si="1"/>
        <v>-0.25</v>
      </c>
      <c r="I28" s="207">
        <f t="shared" si="2"/>
        <v>3.75</v>
      </c>
      <c r="J28" s="269">
        <f t="shared" si="4"/>
        <v>0.5555555555555556</v>
      </c>
      <c r="K28" s="208">
        <f t="shared" si="3"/>
        <v>5</v>
      </c>
      <c r="L28" s="269">
        <f t="shared" si="5"/>
        <v>0.9090909090909091</v>
      </c>
    </row>
    <row r="29" spans="1:12" ht="19.5">
      <c r="A29" s="209" t="s">
        <v>60</v>
      </c>
      <c r="B29" s="210"/>
      <c r="C29" s="287">
        <v>42</v>
      </c>
      <c r="D29" s="286">
        <v>53.95</v>
      </c>
      <c r="E29" s="286">
        <v>95</v>
      </c>
      <c r="F29" s="286">
        <v>97.16</v>
      </c>
      <c r="G29" s="207">
        <f t="shared" si="0"/>
        <v>2.1599999999999966</v>
      </c>
      <c r="H29" s="269">
        <f t="shared" si="1"/>
        <v>0.02273684210526312</v>
      </c>
      <c r="I29" s="207">
        <f t="shared" si="2"/>
        <v>43.209999999999994</v>
      </c>
      <c r="J29" s="269">
        <f t="shared" si="4"/>
        <v>0.8009267840593141</v>
      </c>
      <c r="K29" s="208">
        <f t="shared" si="3"/>
        <v>55.16</v>
      </c>
      <c r="L29" s="269">
        <f>(K29/C29)</f>
        <v>1.3133333333333332</v>
      </c>
    </row>
    <row r="30" spans="1:12" ht="19.5">
      <c r="A30" s="209" t="s">
        <v>99</v>
      </c>
      <c r="B30" s="210"/>
      <c r="C30" s="286">
        <v>200</v>
      </c>
      <c r="D30" s="286">
        <v>323</v>
      </c>
      <c r="E30" s="286">
        <v>370</v>
      </c>
      <c r="F30" s="286">
        <v>360</v>
      </c>
      <c r="G30" s="207">
        <f t="shared" si="0"/>
        <v>-10</v>
      </c>
      <c r="H30" s="269">
        <f t="shared" si="1"/>
        <v>-0.02702702702702703</v>
      </c>
      <c r="I30" s="207">
        <f t="shared" si="2"/>
        <v>37</v>
      </c>
      <c r="J30" s="269">
        <f t="shared" si="4"/>
        <v>0.11455108359133127</v>
      </c>
      <c r="K30" s="208">
        <f t="shared" si="3"/>
        <v>160</v>
      </c>
      <c r="L30" s="269">
        <f>(K30/C30)</f>
        <v>0.8</v>
      </c>
    </row>
    <row r="31" spans="1:12" ht="19.5">
      <c r="A31" s="209" t="s">
        <v>76</v>
      </c>
      <c r="B31" s="210"/>
      <c r="C31" s="285">
        <v>8.1</v>
      </c>
      <c r="D31" s="286">
        <v>9.5</v>
      </c>
      <c r="E31" s="286">
        <v>22</v>
      </c>
      <c r="F31" s="286">
        <v>22</v>
      </c>
      <c r="G31" s="207">
        <f t="shared" si="0"/>
        <v>0</v>
      </c>
      <c r="H31" s="269">
        <f t="shared" si="1"/>
        <v>0</v>
      </c>
      <c r="I31" s="207">
        <f t="shared" si="2"/>
        <v>12.5</v>
      </c>
      <c r="J31" s="269">
        <f t="shared" si="4"/>
        <v>1.3157894736842106</v>
      </c>
      <c r="K31" s="208">
        <f t="shared" si="3"/>
        <v>13.9</v>
      </c>
      <c r="L31" s="269">
        <f t="shared" si="5"/>
        <v>1.7160493827160495</v>
      </c>
    </row>
    <row r="32" spans="1:12" ht="19.5">
      <c r="A32" s="209" t="s">
        <v>68</v>
      </c>
      <c r="B32" s="210"/>
      <c r="C32" s="287">
        <v>1.1</v>
      </c>
      <c r="D32" s="286">
        <v>1.49</v>
      </c>
      <c r="E32" s="286">
        <v>3.45</v>
      </c>
      <c r="F32" s="286">
        <v>3.95</v>
      </c>
      <c r="G32" s="207">
        <f t="shared" si="0"/>
        <v>0.5</v>
      </c>
      <c r="H32" s="269">
        <f t="shared" si="1"/>
        <v>0.14492753623188406</v>
      </c>
      <c r="I32" s="207">
        <f t="shared" si="2"/>
        <v>2.46</v>
      </c>
      <c r="J32" s="269">
        <f t="shared" si="4"/>
        <v>1.651006711409396</v>
      </c>
      <c r="K32" s="208">
        <f t="shared" si="3"/>
        <v>2.85</v>
      </c>
      <c r="L32" s="269">
        <f t="shared" si="5"/>
        <v>2.590909090909091</v>
      </c>
    </row>
    <row r="33" spans="1:12" ht="19.5">
      <c r="A33" s="209" t="s">
        <v>122</v>
      </c>
      <c r="B33" s="210"/>
      <c r="C33" s="285">
        <v>9.05</v>
      </c>
      <c r="D33" s="286">
        <v>8.75</v>
      </c>
      <c r="E33" s="286">
        <v>17.99</v>
      </c>
      <c r="F33" s="286">
        <v>16.9</v>
      </c>
      <c r="G33" s="207">
        <f t="shared" si="0"/>
        <v>-1.0899999999999999</v>
      </c>
      <c r="H33" s="269">
        <f t="shared" si="1"/>
        <v>-0.06058921623123958</v>
      </c>
      <c r="I33" s="207">
        <f t="shared" si="2"/>
        <v>8.149999999999999</v>
      </c>
      <c r="J33" s="269">
        <f t="shared" si="4"/>
        <v>0.9314285714285713</v>
      </c>
      <c r="K33" s="208">
        <f t="shared" si="3"/>
        <v>7.849999999999998</v>
      </c>
      <c r="L33" s="269">
        <f t="shared" si="5"/>
        <v>0.8674033149171267</v>
      </c>
    </row>
    <row r="34" spans="1:12" ht="19.5">
      <c r="A34" s="209" t="s">
        <v>69</v>
      </c>
      <c r="B34" s="210"/>
      <c r="C34" s="286">
        <v>25</v>
      </c>
      <c r="D34" s="286">
        <v>22.5</v>
      </c>
      <c r="E34" s="286">
        <v>29</v>
      </c>
      <c r="F34" s="286">
        <v>29.99</v>
      </c>
      <c r="G34" s="207">
        <f t="shared" si="0"/>
        <v>0.9899999999999984</v>
      </c>
      <c r="H34" s="269">
        <f t="shared" si="1"/>
        <v>0.034137931034482705</v>
      </c>
      <c r="I34" s="207">
        <f t="shared" si="2"/>
        <v>7.489999999999998</v>
      </c>
      <c r="J34" s="269">
        <f t="shared" si="4"/>
        <v>0.33288888888888885</v>
      </c>
      <c r="K34" s="208">
        <f t="shared" si="3"/>
        <v>4.989999999999998</v>
      </c>
      <c r="L34" s="269">
        <f t="shared" si="5"/>
        <v>0.19959999999999994</v>
      </c>
    </row>
    <row r="35" spans="1:12" ht="19.5">
      <c r="A35" s="209" t="s">
        <v>73</v>
      </c>
      <c r="B35" s="210"/>
      <c r="C35" s="285">
        <v>1.75</v>
      </c>
      <c r="D35" s="286">
        <v>1.3</v>
      </c>
      <c r="E35" s="286">
        <v>4.1</v>
      </c>
      <c r="F35" s="286">
        <v>3.75</v>
      </c>
      <c r="G35" s="207">
        <f t="shared" si="0"/>
        <v>-0.34999999999999964</v>
      </c>
      <c r="H35" s="269">
        <f t="shared" si="1"/>
        <v>-0.08536585365853651</v>
      </c>
      <c r="I35" s="207">
        <f t="shared" si="2"/>
        <v>2.45</v>
      </c>
      <c r="J35" s="269">
        <f t="shared" si="4"/>
        <v>1.8846153846153846</v>
      </c>
      <c r="K35" s="208">
        <f t="shared" si="3"/>
        <v>2</v>
      </c>
      <c r="L35" s="269">
        <f t="shared" si="5"/>
        <v>1.1428571428571428</v>
      </c>
    </row>
    <row r="36" spans="1:12" ht="19.5">
      <c r="A36" s="209" t="s">
        <v>74</v>
      </c>
      <c r="B36" s="210"/>
      <c r="C36" s="287">
        <v>57</v>
      </c>
      <c r="D36" s="286">
        <v>68</v>
      </c>
      <c r="E36" s="286">
        <v>149.49</v>
      </c>
      <c r="F36" s="286">
        <v>146.01</v>
      </c>
      <c r="G36" s="207">
        <f t="shared" si="0"/>
        <v>-3.480000000000018</v>
      </c>
      <c r="H36" s="269">
        <f t="shared" si="1"/>
        <v>-0.023279149106963798</v>
      </c>
      <c r="I36" s="207">
        <f t="shared" si="2"/>
        <v>78.00999999999999</v>
      </c>
      <c r="J36" s="269">
        <f t="shared" si="4"/>
        <v>1.147205882352941</v>
      </c>
      <c r="K36" s="208">
        <f t="shared" si="3"/>
        <v>89.00999999999999</v>
      </c>
      <c r="L36" s="269">
        <f t="shared" si="5"/>
        <v>1.561578947368421</v>
      </c>
    </row>
    <row r="37" spans="1:12" ht="19.5">
      <c r="A37" s="209" t="s">
        <v>75</v>
      </c>
      <c r="B37" s="210"/>
      <c r="C37" s="286">
        <v>3.5</v>
      </c>
      <c r="D37" s="286">
        <v>3.9</v>
      </c>
      <c r="E37" s="286">
        <v>7.37</v>
      </c>
      <c r="F37" s="286">
        <v>7.58</v>
      </c>
      <c r="G37" s="207">
        <f t="shared" si="0"/>
        <v>0.20999999999999996</v>
      </c>
      <c r="H37" s="269">
        <f t="shared" si="1"/>
        <v>0.028493894165535952</v>
      </c>
      <c r="I37" s="207">
        <f t="shared" si="2"/>
        <v>3.68</v>
      </c>
      <c r="J37" s="269">
        <f t="shared" si="4"/>
        <v>0.9435897435897437</v>
      </c>
      <c r="K37" s="208">
        <f t="shared" si="3"/>
        <v>4.08</v>
      </c>
      <c r="L37" s="269">
        <f t="shared" si="5"/>
        <v>1.1657142857142857</v>
      </c>
    </row>
    <row r="38" spans="1:12" ht="19.5">
      <c r="A38" s="209" t="s">
        <v>45</v>
      </c>
      <c r="B38" s="210"/>
      <c r="C38" s="285">
        <v>0.89</v>
      </c>
      <c r="D38" s="286">
        <v>2.43</v>
      </c>
      <c r="E38" s="286">
        <v>2.85</v>
      </c>
      <c r="F38" s="286">
        <v>2.16</v>
      </c>
      <c r="G38" s="207">
        <f>F38-E38</f>
        <v>-0.69</v>
      </c>
      <c r="H38" s="269">
        <f>(G38/E38)</f>
        <v>-0.2421052631578947</v>
      </c>
      <c r="I38" s="207">
        <f>F38-D38</f>
        <v>-0.27</v>
      </c>
      <c r="J38" s="269">
        <f>(I38/D38)</f>
        <v>-0.1111111111111111</v>
      </c>
      <c r="K38" s="208">
        <f>F38-C38</f>
        <v>1.27</v>
      </c>
      <c r="L38" s="269">
        <f>(K38/C38)</f>
        <v>1.4269662921348314</v>
      </c>
    </row>
    <row r="39" spans="1:12" ht="19.5">
      <c r="A39" s="209" t="s">
        <v>82</v>
      </c>
      <c r="B39" s="210"/>
      <c r="C39" s="285">
        <v>9</v>
      </c>
      <c r="D39" s="286">
        <v>9</v>
      </c>
      <c r="E39" s="286">
        <v>14</v>
      </c>
      <c r="F39" s="286">
        <v>12</v>
      </c>
      <c r="G39" s="207">
        <f t="shared" si="0"/>
        <v>-2</v>
      </c>
      <c r="H39" s="269">
        <f t="shared" si="1"/>
        <v>-0.14285714285714285</v>
      </c>
      <c r="I39" s="207">
        <f t="shared" si="2"/>
        <v>3</v>
      </c>
      <c r="J39" s="269">
        <f t="shared" si="4"/>
        <v>0.3333333333333333</v>
      </c>
      <c r="K39" s="208">
        <f t="shared" si="3"/>
        <v>3</v>
      </c>
      <c r="L39" s="269">
        <f t="shared" si="5"/>
        <v>0.3333333333333333</v>
      </c>
    </row>
    <row r="40" spans="1:12" ht="19.5">
      <c r="A40" s="211" t="s">
        <v>102</v>
      </c>
      <c r="B40" s="210"/>
      <c r="C40" s="285">
        <v>13.3</v>
      </c>
      <c r="D40" s="286">
        <v>14.6</v>
      </c>
      <c r="E40" s="286">
        <v>25.8</v>
      </c>
      <c r="F40" s="286">
        <v>24.79</v>
      </c>
      <c r="G40" s="207">
        <f t="shared" si="0"/>
        <v>-1.0100000000000016</v>
      </c>
      <c r="H40" s="269">
        <f t="shared" si="1"/>
        <v>-0.039147286821705485</v>
      </c>
      <c r="I40" s="207">
        <f t="shared" si="2"/>
        <v>10.19</v>
      </c>
      <c r="J40" s="269">
        <f t="shared" si="4"/>
        <v>0.697945205479452</v>
      </c>
      <c r="K40" s="208">
        <f t="shared" si="3"/>
        <v>11.489999999999998</v>
      </c>
      <c r="L40" s="269">
        <f>(K40/C40)</f>
        <v>0.8639097744360901</v>
      </c>
    </row>
    <row r="41" spans="1:12" ht="19.5">
      <c r="A41" s="209" t="s">
        <v>83</v>
      </c>
      <c r="B41" s="210"/>
      <c r="C41" s="286">
        <v>49.99</v>
      </c>
      <c r="D41" s="286">
        <v>50</v>
      </c>
      <c r="E41" s="286">
        <v>70</v>
      </c>
      <c r="F41" s="286">
        <v>70</v>
      </c>
      <c r="G41" s="207">
        <f t="shared" si="0"/>
        <v>0</v>
      </c>
      <c r="H41" s="269">
        <f t="shared" si="1"/>
        <v>0</v>
      </c>
      <c r="I41" s="207">
        <f t="shared" si="2"/>
        <v>20</v>
      </c>
      <c r="J41" s="269">
        <f t="shared" si="4"/>
        <v>0.4</v>
      </c>
      <c r="K41" s="208">
        <f t="shared" si="3"/>
        <v>20.009999999999998</v>
      </c>
      <c r="L41" s="269">
        <f t="shared" si="5"/>
        <v>0.4002800560112022</v>
      </c>
    </row>
    <row r="42" spans="1:12" ht="19.5">
      <c r="A42" s="209" t="s">
        <v>123</v>
      </c>
      <c r="B42" s="210"/>
      <c r="C42" s="286">
        <v>5</v>
      </c>
      <c r="D42" s="286">
        <v>6.6</v>
      </c>
      <c r="E42" s="286">
        <v>20.45</v>
      </c>
      <c r="F42" s="286">
        <v>22</v>
      </c>
      <c r="G42" s="207">
        <f>F42-E42</f>
        <v>1.5500000000000007</v>
      </c>
      <c r="H42" s="269">
        <f>(G42/E42)</f>
        <v>0.07579462102689491</v>
      </c>
      <c r="I42" s="207">
        <f>F42-D42</f>
        <v>15.4</v>
      </c>
      <c r="J42" s="269">
        <f>(I42/D42)</f>
        <v>2.3333333333333335</v>
      </c>
      <c r="K42" s="208">
        <f>F42-C42</f>
        <v>17</v>
      </c>
      <c r="L42" s="269">
        <f>(K42/C42)</f>
        <v>3.4</v>
      </c>
    </row>
    <row r="43" spans="1:12" ht="19.5">
      <c r="A43" s="209" t="s">
        <v>70</v>
      </c>
      <c r="B43" s="210"/>
      <c r="C43" s="285">
        <v>18</v>
      </c>
      <c r="D43" s="286">
        <v>18.71</v>
      </c>
      <c r="E43" s="286">
        <v>40</v>
      </c>
      <c r="F43" s="286">
        <v>41.5</v>
      </c>
      <c r="G43" s="207">
        <f t="shared" si="0"/>
        <v>1.5</v>
      </c>
      <c r="H43" s="269">
        <f t="shared" si="1"/>
        <v>0.0375</v>
      </c>
      <c r="I43" s="207">
        <f t="shared" si="2"/>
        <v>22.79</v>
      </c>
      <c r="J43" s="269">
        <f t="shared" si="4"/>
        <v>1.2180652057723143</v>
      </c>
      <c r="K43" s="208">
        <f t="shared" si="3"/>
        <v>23.5</v>
      </c>
      <c r="L43" s="269">
        <f t="shared" si="5"/>
        <v>1.3055555555555556</v>
      </c>
    </row>
    <row r="44" spans="1:12" ht="19.5">
      <c r="A44" s="209" t="s">
        <v>84</v>
      </c>
      <c r="B44" s="210"/>
      <c r="C44" s="285">
        <v>2.52</v>
      </c>
      <c r="D44" s="286">
        <v>3.4</v>
      </c>
      <c r="E44" s="286">
        <v>11</v>
      </c>
      <c r="F44" s="286">
        <v>12</v>
      </c>
      <c r="G44" s="207">
        <f t="shared" si="0"/>
        <v>1</v>
      </c>
      <c r="H44" s="269">
        <f t="shared" si="1"/>
        <v>0.09090909090909091</v>
      </c>
      <c r="I44" s="207">
        <f t="shared" si="2"/>
        <v>8.6</v>
      </c>
      <c r="J44" s="269">
        <f t="shared" si="4"/>
        <v>2.5294117647058822</v>
      </c>
      <c r="K44" s="208">
        <f t="shared" si="3"/>
        <v>9.48</v>
      </c>
      <c r="L44" s="269">
        <f t="shared" si="5"/>
        <v>3.761904761904762</v>
      </c>
    </row>
    <row r="45" spans="1:12" ht="19.5">
      <c r="A45" s="209" t="s">
        <v>8</v>
      </c>
      <c r="B45" s="210"/>
      <c r="C45" s="286">
        <v>4.6</v>
      </c>
      <c r="D45" s="286">
        <v>4.65</v>
      </c>
      <c r="E45" s="286">
        <v>6</v>
      </c>
      <c r="F45" s="286">
        <v>5.1</v>
      </c>
      <c r="G45" s="207">
        <f t="shared" si="0"/>
        <v>-0.9000000000000004</v>
      </c>
      <c r="H45" s="269">
        <f t="shared" si="1"/>
        <v>-0.15000000000000005</v>
      </c>
      <c r="I45" s="207">
        <f t="shared" si="2"/>
        <v>0.4499999999999993</v>
      </c>
      <c r="J45" s="269">
        <f t="shared" si="4"/>
        <v>0.09677419354838694</v>
      </c>
      <c r="K45" s="208">
        <f t="shared" si="3"/>
        <v>0.5</v>
      </c>
      <c r="L45" s="269">
        <f t="shared" si="5"/>
        <v>0.10869565217391305</v>
      </c>
    </row>
    <row r="46" spans="1:12" ht="19.5">
      <c r="A46" s="209" t="s">
        <v>114</v>
      </c>
      <c r="B46" s="210"/>
      <c r="C46" s="310">
        <v>220</v>
      </c>
      <c r="D46" s="286">
        <v>345</v>
      </c>
      <c r="E46" s="286">
        <v>450</v>
      </c>
      <c r="F46" s="286">
        <v>441.5</v>
      </c>
      <c r="G46" s="207">
        <f t="shared" si="0"/>
        <v>-8.5</v>
      </c>
      <c r="H46" s="269">
        <f t="shared" si="1"/>
        <v>-0.01888888888888889</v>
      </c>
      <c r="I46" s="207">
        <f t="shared" si="2"/>
        <v>96.5</v>
      </c>
      <c r="J46" s="269">
        <f t="shared" si="4"/>
        <v>0.2797101449275362</v>
      </c>
      <c r="K46" s="208">
        <f t="shared" si="3"/>
        <v>221.5</v>
      </c>
      <c r="L46" s="269">
        <f t="shared" si="5"/>
        <v>1.0068181818181818</v>
      </c>
    </row>
    <row r="47" spans="1:12" ht="19.5">
      <c r="A47" s="209" t="s">
        <v>85</v>
      </c>
      <c r="B47" s="210"/>
      <c r="C47" s="285">
        <v>12.5</v>
      </c>
      <c r="D47" s="286">
        <v>18.5</v>
      </c>
      <c r="E47" s="286">
        <v>23</v>
      </c>
      <c r="F47" s="286">
        <v>20</v>
      </c>
      <c r="G47" s="207">
        <f t="shared" si="0"/>
        <v>-3</v>
      </c>
      <c r="H47" s="269">
        <f t="shared" si="1"/>
        <v>-0.13043478260869565</v>
      </c>
      <c r="I47" s="207">
        <f t="shared" si="2"/>
        <v>1.5</v>
      </c>
      <c r="J47" s="269">
        <f t="shared" si="4"/>
        <v>0.08108108108108109</v>
      </c>
      <c r="K47" s="208">
        <f>F47-C47</f>
        <v>7.5</v>
      </c>
      <c r="L47" s="269">
        <f t="shared" si="5"/>
        <v>0.6</v>
      </c>
    </row>
    <row r="48" spans="1:12" ht="19.5">
      <c r="A48" s="209" t="s">
        <v>57</v>
      </c>
      <c r="B48" s="210"/>
      <c r="C48" s="287">
        <v>6</v>
      </c>
      <c r="D48" s="286">
        <v>6.5</v>
      </c>
      <c r="E48" s="286">
        <v>8.61</v>
      </c>
      <c r="F48" s="286">
        <v>9.1</v>
      </c>
      <c r="G48" s="207">
        <f t="shared" si="0"/>
        <v>0.4900000000000002</v>
      </c>
      <c r="H48" s="269">
        <f t="shared" si="1"/>
        <v>0.05691056910569108</v>
      </c>
      <c r="I48" s="207">
        <f t="shared" si="2"/>
        <v>2.5999999999999996</v>
      </c>
      <c r="J48" s="269">
        <f t="shared" si="4"/>
        <v>0.39999999999999997</v>
      </c>
      <c r="K48" s="208">
        <f>F48-C48</f>
        <v>3.0999999999999996</v>
      </c>
      <c r="L48" s="269">
        <f t="shared" si="5"/>
        <v>0.5166666666666666</v>
      </c>
    </row>
    <row r="49" spans="1:12" ht="19.5">
      <c r="A49" s="209" t="s">
        <v>88</v>
      </c>
      <c r="B49" s="210" t="s">
        <v>0</v>
      </c>
      <c r="C49" s="285">
        <v>50</v>
      </c>
      <c r="D49" s="207">
        <v>61</v>
      </c>
      <c r="E49" s="323">
        <v>64</v>
      </c>
      <c r="F49" s="323">
        <v>64.75</v>
      </c>
      <c r="G49" s="207">
        <f t="shared" si="0"/>
        <v>0.75</v>
      </c>
      <c r="H49" s="269">
        <f t="shared" si="1"/>
        <v>0.01171875</v>
      </c>
      <c r="I49" s="207">
        <f t="shared" si="2"/>
        <v>3.75</v>
      </c>
      <c r="J49" s="269">
        <f>(I49/D49)</f>
        <v>0.06147540983606557</v>
      </c>
      <c r="K49" s="208">
        <f>F49-C49</f>
        <v>14.75</v>
      </c>
      <c r="L49" s="269">
        <f t="shared" si="5"/>
        <v>0.295</v>
      </c>
    </row>
    <row r="50" spans="1:12" ht="19.5">
      <c r="A50" s="209" t="s">
        <v>61</v>
      </c>
      <c r="B50" s="210" t="s">
        <v>58</v>
      </c>
      <c r="C50" s="287">
        <v>0.55</v>
      </c>
      <c r="D50" s="311">
        <v>0.55</v>
      </c>
      <c r="E50" s="311">
        <v>0.55</v>
      </c>
      <c r="F50" s="311">
        <v>0.55</v>
      </c>
      <c r="G50" s="207">
        <f t="shared" si="0"/>
        <v>0</v>
      </c>
      <c r="H50" s="269">
        <f t="shared" si="1"/>
        <v>0</v>
      </c>
      <c r="I50" s="207">
        <f t="shared" si="2"/>
        <v>0</v>
      </c>
      <c r="J50" s="269">
        <f t="shared" si="4"/>
        <v>0</v>
      </c>
      <c r="K50" s="208">
        <f>F50-C50</f>
        <v>0</v>
      </c>
      <c r="L50" s="269">
        <f t="shared" si="5"/>
        <v>0</v>
      </c>
    </row>
    <row r="51" ht="18">
      <c r="L51" s="264"/>
    </row>
    <row r="52" spans="1:12" ht="19.5">
      <c r="A52" s="212"/>
      <c r="B52" s="213"/>
      <c r="C52" s="214"/>
      <c r="D52" s="214"/>
      <c r="E52" s="215"/>
      <c r="F52" s="215"/>
      <c r="G52" s="216"/>
      <c r="H52" s="216"/>
      <c r="I52" s="216"/>
      <c r="J52" s="216"/>
      <c r="K52" s="216"/>
      <c r="L52" s="265"/>
    </row>
    <row r="53" spans="1:12" ht="19.5">
      <c r="A53" s="212"/>
      <c r="B53" s="213"/>
      <c r="C53" s="214"/>
      <c r="D53" s="214"/>
      <c r="E53" s="215"/>
      <c r="F53" s="215"/>
      <c r="G53" s="216"/>
      <c r="H53" s="216"/>
      <c r="I53" s="216"/>
      <c r="J53" s="216"/>
      <c r="K53" s="263"/>
      <c r="L53" s="265"/>
    </row>
    <row r="54" spans="1:12" ht="19.5">
      <c r="A54" s="217" t="s">
        <v>12</v>
      </c>
      <c r="B54" s="218"/>
      <c r="C54" s="278"/>
      <c r="D54" s="288"/>
      <c r="E54" s="187"/>
      <c r="F54" s="187"/>
      <c r="G54" s="219" t="s">
        <v>0</v>
      </c>
      <c r="H54" s="220">
        <f>AVERAGE(H12:H50)</f>
        <v>-0.009323996107514066</v>
      </c>
      <c r="I54" s="221" t="s">
        <v>0</v>
      </c>
      <c r="J54" s="222">
        <f>AVERAGE(J12:J50)</f>
        <v>0.8362075601370762</v>
      </c>
      <c r="K54" s="223"/>
      <c r="L54" s="224">
        <f>AVERAGE(L12:L50)</f>
        <v>1.163272552762032</v>
      </c>
    </row>
    <row r="55" spans="1:12" ht="19.5">
      <c r="A55" s="217"/>
      <c r="B55" s="218"/>
      <c r="C55" s="278"/>
      <c r="D55" s="288"/>
      <c r="E55" s="187"/>
      <c r="F55" s="187"/>
      <c r="G55" s="219"/>
      <c r="H55" s="267"/>
      <c r="I55" s="221"/>
      <c r="J55" s="267"/>
      <c r="K55" s="223"/>
      <c r="L55" s="272"/>
    </row>
    <row r="56" spans="1:12" ht="19.5">
      <c r="A56" s="225" t="s">
        <v>94</v>
      </c>
      <c r="B56" s="218"/>
      <c r="C56" s="288"/>
      <c r="D56" s="288"/>
      <c r="E56" s="226"/>
      <c r="F56" s="226"/>
      <c r="G56" s="226"/>
      <c r="H56" s="227" t="s">
        <v>133</v>
      </c>
      <c r="I56" s="228"/>
      <c r="J56" s="227" t="s">
        <v>134</v>
      </c>
      <c r="K56" s="229"/>
      <c r="L56" s="270" t="s">
        <v>131</v>
      </c>
    </row>
    <row r="57" spans="1:12" ht="19.5">
      <c r="A57" s="230"/>
      <c r="B57" s="231"/>
      <c r="C57" s="289"/>
      <c r="D57" s="289"/>
      <c r="E57" s="233"/>
      <c r="F57" s="233"/>
      <c r="G57" s="233"/>
      <c r="H57" s="234"/>
      <c r="I57" s="235"/>
      <c r="J57" s="234"/>
      <c r="K57" s="236"/>
      <c r="L57" s="237"/>
    </row>
    <row r="58" spans="1:12" ht="19.5">
      <c r="A58" s="212" t="s">
        <v>59</v>
      </c>
      <c r="B58" s="238"/>
      <c r="C58" s="239"/>
      <c r="D58" s="240"/>
      <c r="E58" s="187"/>
      <c r="F58" s="187"/>
      <c r="G58" s="240"/>
      <c r="H58" s="240"/>
      <c r="I58" s="240"/>
      <c r="J58" s="240"/>
      <c r="K58" s="241"/>
      <c r="L58" s="242"/>
    </row>
    <row r="59" spans="1:12" ht="19.5">
      <c r="A59" s="212" t="s">
        <v>89</v>
      </c>
      <c r="B59" s="238"/>
      <c r="C59" s="239"/>
      <c r="D59" s="240"/>
      <c r="E59" s="187"/>
      <c r="F59" s="187"/>
      <c r="G59" s="240"/>
      <c r="H59" s="240"/>
      <c r="I59" s="240"/>
      <c r="J59" s="240"/>
      <c r="K59" s="241"/>
      <c r="L59" s="242"/>
    </row>
    <row r="60" spans="1:12" ht="19.5">
      <c r="A60" s="302" t="s">
        <v>86</v>
      </c>
      <c r="B60" s="238"/>
      <c r="C60" s="239"/>
      <c r="D60" s="240"/>
      <c r="E60" s="187"/>
      <c r="F60" s="187"/>
      <c r="G60" s="240"/>
      <c r="H60" s="240"/>
      <c r="I60" s="240"/>
      <c r="J60" s="240"/>
      <c r="K60" s="241"/>
      <c r="L60" s="242"/>
    </row>
    <row r="61" spans="1:12" ht="19.5">
      <c r="A61" s="243" t="s">
        <v>93</v>
      </c>
      <c r="B61" s="244"/>
      <c r="C61" s="245"/>
      <c r="D61" s="246"/>
      <c r="E61" s="247"/>
      <c r="F61" s="247"/>
      <c r="G61" s="246"/>
      <c r="H61" s="246"/>
      <c r="I61" s="246"/>
      <c r="J61" s="246"/>
      <c r="K61" s="248"/>
      <c r="L61" s="249"/>
    </row>
    <row r="62" spans="1:12" ht="19.5">
      <c r="A62" s="212"/>
      <c r="B62" s="238"/>
      <c r="C62" s="239"/>
      <c r="D62" s="240"/>
      <c r="E62" s="187"/>
      <c r="F62" s="187"/>
      <c r="G62" s="240"/>
      <c r="H62" s="240"/>
      <c r="I62" s="240"/>
      <c r="J62" s="240"/>
      <c r="K62" s="241"/>
      <c r="L62" s="241"/>
    </row>
    <row r="63" spans="1:12" ht="19.5">
      <c r="A63" s="250" t="s">
        <v>31</v>
      </c>
      <c r="B63" s="231"/>
      <c r="C63" s="289"/>
      <c r="D63" s="289"/>
      <c r="E63" s="330" t="s">
        <v>13</v>
      </c>
      <c r="F63" s="331"/>
      <c r="G63" s="330" t="s">
        <v>13</v>
      </c>
      <c r="H63" s="331"/>
      <c r="I63" s="232"/>
      <c r="J63" s="251"/>
      <c r="K63" s="251"/>
      <c r="L63" s="251"/>
    </row>
    <row r="64" spans="1:12" ht="19.5">
      <c r="A64" s="250" t="s">
        <v>95</v>
      </c>
      <c r="B64" s="231"/>
      <c r="C64" s="290"/>
      <c r="D64" s="289"/>
      <c r="E64" s="252" t="s">
        <v>9</v>
      </c>
      <c r="F64" s="253">
        <f>D65-D66</f>
        <v>-878.179999999993</v>
      </c>
      <c r="G64" s="252" t="s">
        <v>105</v>
      </c>
      <c r="H64" s="268">
        <f>F64/D66</f>
        <v>-0.008947712967703574</v>
      </c>
      <c r="J64" s="255"/>
      <c r="K64" s="251"/>
      <c r="L64" s="251"/>
    </row>
    <row r="65" spans="1:12" ht="19.5">
      <c r="A65" s="303">
        <v>38230</v>
      </c>
      <c r="B65" s="199"/>
      <c r="C65" s="202"/>
      <c r="D65" s="291">
        <v>97267.57</v>
      </c>
      <c r="E65" s="252"/>
      <c r="F65" s="256"/>
      <c r="G65" s="252"/>
      <c r="H65" s="254"/>
      <c r="J65" s="223"/>
      <c r="K65" s="251"/>
      <c r="L65" s="266"/>
    </row>
    <row r="66" spans="1:12" ht="19.5">
      <c r="A66" s="303">
        <v>38198</v>
      </c>
      <c r="B66" s="199"/>
      <c r="C66" s="202"/>
      <c r="D66" s="291">
        <v>98145.75</v>
      </c>
      <c r="E66" s="252" t="s">
        <v>10</v>
      </c>
      <c r="F66" s="253">
        <f>D65-D67</f>
        <v>29680.850000000006</v>
      </c>
      <c r="G66" s="252" t="s">
        <v>106</v>
      </c>
      <c r="H66" s="268">
        <f>F66/D67</f>
        <v>0.4391520997024268</v>
      </c>
      <c r="J66" s="251"/>
      <c r="K66" s="251"/>
      <c r="L66" s="251"/>
    </row>
    <row r="67" spans="1:12" ht="19.5">
      <c r="A67" s="303">
        <v>37986</v>
      </c>
      <c r="B67" s="199"/>
      <c r="C67" s="202"/>
      <c r="D67" s="291">
        <v>67586.72</v>
      </c>
      <c r="E67" s="252"/>
      <c r="F67" s="258"/>
      <c r="G67" s="252"/>
      <c r="H67" s="254"/>
      <c r="J67" s="251"/>
      <c r="K67" s="251"/>
      <c r="L67" s="266"/>
    </row>
    <row r="68" spans="1:12" ht="19.5">
      <c r="A68" s="303">
        <v>37862</v>
      </c>
      <c r="B68" s="199"/>
      <c r="C68" s="202"/>
      <c r="D68" s="291">
        <v>55077.34</v>
      </c>
      <c r="E68" s="252" t="s">
        <v>14</v>
      </c>
      <c r="F68" s="253">
        <f>D65-D68</f>
        <v>42190.23000000001</v>
      </c>
      <c r="G68" s="252" t="s">
        <v>107</v>
      </c>
      <c r="H68" s="268">
        <f>F68/D68</f>
        <v>0.7660179304229292</v>
      </c>
      <c r="J68" s="223"/>
      <c r="K68" s="251"/>
      <c r="L68" s="251"/>
    </row>
    <row r="69" spans="1:12" ht="19.5">
      <c r="A69" s="211" t="s">
        <v>62</v>
      </c>
      <c r="B69" s="199"/>
      <c r="C69" s="292" t="s">
        <v>30</v>
      </c>
      <c r="D69" s="293" t="s">
        <v>117</v>
      </c>
      <c r="E69" s="259"/>
      <c r="F69" s="259"/>
      <c r="G69" s="260"/>
      <c r="H69" s="261"/>
      <c r="I69" s="257"/>
      <c r="J69" s="223"/>
      <c r="K69" s="251"/>
      <c r="L69" s="251"/>
    </row>
    <row r="70" spans="1:12" ht="19.5">
      <c r="A70" s="303">
        <v>38198</v>
      </c>
      <c r="B70" s="199"/>
      <c r="C70" s="312">
        <v>763.99</v>
      </c>
      <c r="D70" s="315"/>
      <c r="E70" s="259"/>
      <c r="F70" s="259"/>
      <c r="G70" s="262"/>
      <c r="H70" s="257"/>
      <c r="I70" s="257"/>
      <c r="J70" s="223"/>
      <c r="K70" s="251"/>
      <c r="L70" s="251"/>
    </row>
    <row r="71" spans="1:12" ht="19.5">
      <c r="A71" s="303">
        <v>38230</v>
      </c>
      <c r="B71" s="199"/>
      <c r="C71" s="312">
        <v>760.07</v>
      </c>
      <c r="D71" s="328">
        <f>C71-C70</f>
        <v>-3.919999999999959</v>
      </c>
      <c r="E71" s="329"/>
      <c r="F71" s="309">
        <f>D71/C70</f>
        <v>-0.005130957211481772</v>
      </c>
      <c r="G71" s="262"/>
      <c r="H71" s="257"/>
      <c r="I71" s="257"/>
      <c r="J71" s="223"/>
      <c r="K71" s="251"/>
      <c r="L71" s="251"/>
    </row>
    <row r="73" spans="3:4" ht="18">
      <c r="C73" s="321"/>
      <c r="D73" s="185"/>
    </row>
    <row r="74" spans="1:4" ht="18">
      <c r="A74" s="313"/>
      <c r="D74" s="308"/>
    </row>
    <row r="75" ht="18">
      <c r="A75" s="304"/>
    </row>
    <row r="76" spans="1:2" ht="18">
      <c r="A76" s="304"/>
      <c r="B76" s="314"/>
    </row>
    <row r="77" spans="1:9" ht="18">
      <c r="A77" s="304"/>
      <c r="D77" s="185"/>
      <c r="I77" s="304"/>
    </row>
    <row r="78" spans="8:9" ht="18">
      <c r="H78" s="304"/>
      <c r="I78" s="304"/>
    </row>
    <row r="79" spans="8:9" ht="18">
      <c r="H79" s="304"/>
      <c r="I79" s="304"/>
    </row>
  </sheetData>
  <mergeCells count="5">
    <mergeCell ref="D2:L2"/>
    <mergeCell ref="D3:L3"/>
    <mergeCell ref="D71:E71"/>
    <mergeCell ref="G63:H63"/>
    <mergeCell ref="E63:F63"/>
  </mergeCells>
  <printOptions/>
  <pageMargins left="0.28" right="0.17" top="0.73" bottom="0.7" header="0.5" footer="0.5"/>
  <pageSetup fitToHeight="1" fitToWidth="1" horizontalDpi="600" verticalDpi="600" orientation="portrait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zoomScale="75" zoomScaleNormal="75" workbookViewId="0" topLeftCell="A28">
      <selection activeCell="F37" sqref="F37"/>
    </sheetView>
  </sheetViews>
  <sheetFormatPr defaultColWidth="9.140625" defaultRowHeight="12.75"/>
  <cols>
    <col min="1" max="1" width="52.7109375" style="9" customWidth="1"/>
    <col min="2" max="2" width="14.140625" style="8" bestFit="1" customWidth="1"/>
    <col min="3" max="4" width="11.140625" style="9" customWidth="1"/>
    <col min="5" max="5" width="54.8515625" style="9" bestFit="1" customWidth="1"/>
    <col min="6" max="6" width="13.00390625" style="9" customWidth="1"/>
    <col min="7" max="7" width="12.421875" style="9" customWidth="1"/>
    <col min="8" max="8" width="12.140625" style="9" customWidth="1"/>
    <col min="9" max="13" width="9.140625" style="9" customWidth="1"/>
    <col min="14" max="14" width="10.421875" style="9" customWidth="1"/>
    <col min="15" max="16" width="9.140625" style="9" customWidth="1"/>
    <col min="17" max="17" width="14.140625" style="9" customWidth="1"/>
    <col min="18" max="16384" width="9.140625" style="9" customWidth="1"/>
  </cols>
  <sheetData>
    <row r="1" spans="1:8" s="37" customFormat="1" ht="24" customHeight="1">
      <c r="A1" s="332" t="s">
        <v>15</v>
      </c>
      <c r="B1" s="333"/>
      <c r="C1" s="333"/>
      <c r="D1" s="333"/>
      <c r="E1" s="333"/>
      <c r="F1" s="333"/>
      <c r="G1" s="333"/>
      <c r="H1" s="334"/>
    </row>
    <row r="2" spans="1:8" ht="24" customHeight="1">
      <c r="A2" s="164"/>
      <c r="B2" s="165"/>
      <c r="C2" s="10"/>
      <c r="D2" s="32"/>
      <c r="E2" s="33"/>
      <c r="F2" s="10"/>
      <c r="G2" s="10"/>
      <c r="H2" s="166"/>
    </row>
    <row r="3" spans="1:8" s="37" customFormat="1" ht="26.25">
      <c r="A3" s="335" t="s">
        <v>132</v>
      </c>
      <c r="B3" s="336"/>
      <c r="C3" s="336"/>
      <c r="D3" s="336"/>
      <c r="E3" s="336"/>
      <c r="F3" s="336"/>
      <c r="G3" s="336"/>
      <c r="H3" s="337"/>
    </row>
    <row r="4" spans="1:8" ht="19.5">
      <c r="A4" s="167"/>
      <c r="B4" s="165"/>
      <c r="C4" s="10"/>
      <c r="D4" s="11"/>
      <c r="E4" s="12"/>
      <c r="F4" s="10"/>
      <c r="G4" s="10"/>
      <c r="H4" s="166"/>
    </row>
    <row r="5" spans="1:8" ht="19.5">
      <c r="A5" s="168"/>
      <c r="B5" s="169"/>
      <c r="C5" s="170"/>
      <c r="D5" s="170"/>
      <c r="E5" s="170"/>
      <c r="F5" s="170"/>
      <c r="G5" s="170"/>
      <c r="H5" s="171"/>
    </row>
    <row r="6" spans="1:18" ht="27">
      <c r="A6" s="271" t="s">
        <v>16</v>
      </c>
      <c r="B6" s="64" t="s">
        <v>7</v>
      </c>
      <c r="C6" s="65" t="s">
        <v>17</v>
      </c>
      <c r="D6" s="66"/>
      <c r="E6" s="271" t="s">
        <v>18</v>
      </c>
      <c r="F6" s="67" t="s">
        <v>7</v>
      </c>
      <c r="G6" s="65" t="s">
        <v>17</v>
      </c>
      <c r="H6" s="66"/>
      <c r="I6" s="13"/>
      <c r="J6" s="14"/>
      <c r="Q6" s="15"/>
      <c r="R6" s="15"/>
    </row>
    <row r="7" spans="1:18" ht="19.5">
      <c r="A7" s="63"/>
      <c r="B7" s="68"/>
      <c r="C7" s="65"/>
      <c r="D7" s="66"/>
      <c r="E7" s="63"/>
      <c r="F7" s="67"/>
      <c r="G7" s="65"/>
      <c r="H7" s="66"/>
      <c r="I7" s="13"/>
      <c r="J7" s="14"/>
      <c r="Q7" s="15"/>
      <c r="R7" s="15"/>
    </row>
    <row r="8" spans="1:18" s="37" customFormat="1" ht="26.25">
      <c r="A8" s="69" t="s">
        <v>46</v>
      </c>
      <c r="B8" s="70"/>
      <c r="C8" s="176" t="s">
        <v>19</v>
      </c>
      <c r="D8" s="177" t="s">
        <v>20</v>
      </c>
      <c r="E8" s="180"/>
      <c r="F8" s="181"/>
      <c r="G8" s="176" t="s">
        <v>19</v>
      </c>
      <c r="H8" s="177" t="s">
        <v>20</v>
      </c>
      <c r="I8" s="44"/>
      <c r="J8" s="45"/>
      <c r="Q8" s="40"/>
      <c r="R8" s="40"/>
    </row>
    <row r="9" spans="2:14" ht="19.5">
      <c r="B9" s="71"/>
      <c r="C9" s="295" t="s">
        <v>6</v>
      </c>
      <c r="D9" s="295" t="s">
        <v>6</v>
      </c>
      <c r="E9" s="63"/>
      <c r="F9" s="72"/>
      <c r="G9" s="295" t="s">
        <v>6</v>
      </c>
      <c r="H9" s="295" t="s">
        <v>6</v>
      </c>
      <c r="I9" s="10"/>
      <c r="K9" s="16"/>
      <c r="L9" s="16"/>
      <c r="M9" s="15"/>
      <c r="N9" s="15"/>
    </row>
    <row r="10" spans="1:14" ht="19.5">
      <c r="A10" s="316" t="s">
        <v>71</v>
      </c>
      <c r="B10" s="183">
        <v>0.28571428571428553</v>
      </c>
      <c r="C10" s="286">
        <v>0.07</v>
      </c>
      <c r="D10" s="286">
        <v>0.09</v>
      </c>
      <c r="E10" s="316" t="s">
        <v>78</v>
      </c>
      <c r="F10" s="183">
        <v>-0.36666666666666664</v>
      </c>
      <c r="G10" s="286">
        <v>4.5</v>
      </c>
      <c r="H10" s="286">
        <v>2.85</v>
      </c>
      <c r="I10" s="10"/>
      <c r="K10" s="16"/>
      <c r="L10" s="16"/>
      <c r="M10" s="15"/>
      <c r="N10" s="15"/>
    </row>
    <row r="11" spans="1:14" ht="19.5">
      <c r="A11" s="209" t="s">
        <v>124</v>
      </c>
      <c r="B11" s="183">
        <v>0.28205128205128205</v>
      </c>
      <c r="C11" s="286">
        <v>19.5</v>
      </c>
      <c r="D11" s="286">
        <v>25</v>
      </c>
      <c r="E11" s="209" t="s">
        <v>72</v>
      </c>
      <c r="F11" s="183">
        <v>-0.25</v>
      </c>
      <c r="G11" s="286">
        <v>14</v>
      </c>
      <c r="H11" s="286">
        <v>10.5</v>
      </c>
      <c r="I11" s="7"/>
      <c r="J11" s="7"/>
      <c r="K11" s="17"/>
      <c r="L11" s="18"/>
      <c r="M11" s="13"/>
      <c r="N11" s="14"/>
    </row>
    <row r="12" spans="1:14" ht="19.5">
      <c r="A12" s="209" t="s">
        <v>47</v>
      </c>
      <c r="B12" s="183">
        <v>0.2790697674418605</v>
      </c>
      <c r="C12" s="286">
        <v>4.3</v>
      </c>
      <c r="D12" s="286">
        <v>5.5</v>
      </c>
      <c r="E12" s="209" t="s">
        <v>45</v>
      </c>
      <c r="F12" s="183">
        <v>-0.2421052631578947</v>
      </c>
      <c r="G12" s="286">
        <v>2.85</v>
      </c>
      <c r="H12" s="286">
        <v>2.16</v>
      </c>
      <c r="I12" s="19"/>
      <c r="J12" s="19"/>
      <c r="K12" s="17"/>
      <c r="L12" s="18"/>
      <c r="M12" s="13"/>
      <c r="N12" s="14"/>
    </row>
    <row r="13" spans="1:14" ht="19.5">
      <c r="A13" s="209" t="s">
        <v>81</v>
      </c>
      <c r="B13" s="183">
        <v>0.21167883211678817</v>
      </c>
      <c r="C13" s="286">
        <v>1.37</v>
      </c>
      <c r="D13" s="286">
        <v>1.66</v>
      </c>
      <c r="E13" s="209" t="s">
        <v>63</v>
      </c>
      <c r="F13" s="183">
        <v>-0.19047619047619047</v>
      </c>
      <c r="G13" s="286">
        <v>42</v>
      </c>
      <c r="H13" s="286">
        <v>34</v>
      </c>
      <c r="I13" s="20"/>
      <c r="J13" s="20"/>
      <c r="K13" s="17"/>
      <c r="L13" s="18"/>
      <c r="M13" s="13"/>
      <c r="N13" s="14"/>
    </row>
    <row r="14" spans="1:14" ht="19.5">
      <c r="A14" s="211" t="s">
        <v>64</v>
      </c>
      <c r="B14" s="183">
        <v>0.16363636363636364</v>
      </c>
      <c r="C14" s="286">
        <v>27.5</v>
      </c>
      <c r="D14" s="286">
        <v>32</v>
      </c>
      <c r="E14" s="209" t="s">
        <v>8</v>
      </c>
      <c r="F14" s="183">
        <v>-0.15</v>
      </c>
      <c r="G14" s="286">
        <v>6</v>
      </c>
      <c r="H14" s="286">
        <v>5.1</v>
      </c>
      <c r="I14" s="7"/>
      <c r="J14" s="7"/>
      <c r="K14" s="17"/>
      <c r="L14" s="18"/>
      <c r="M14" s="13"/>
      <c r="N14" s="14"/>
    </row>
    <row r="15" spans="1:14" ht="19.5">
      <c r="A15" s="209" t="s">
        <v>68</v>
      </c>
      <c r="B15" s="183">
        <v>0.14492753623188406</v>
      </c>
      <c r="C15" s="286">
        <v>3.45</v>
      </c>
      <c r="D15" s="286">
        <v>3.95</v>
      </c>
      <c r="E15" s="209" t="s">
        <v>82</v>
      </c>
      <c r="F15" s="183">
        <v>-0.14285714285714285</v>
      </c>
      <c r="G15" s="286">
        <v>14</v>
      </c>
      <c r="H15" s="286">
        <v>12</v>
      </c>
      <c r="I15" s="7"/>
      <c r="J15" s="7"/>
      <c r="K15" s="17"/>
      <c r="L15" s="18"/>
      <c r="M15" s="13"/>
      <c r="N15" s="14"/>
    </row>
    <row r="16" spans="1:14" ht="19.5">
      <c r="A16" s="209" t="s">
        <v>84</v>
      </c>
      <c r="B16" s="183">
        <v>0.09090909090909091</v>
      </c>
      <c r="C16" s="286">
        <v>11</v>
      </c>
      <c r="D16" s="286">
        <v>12</v>
      </c>
      <c r="E16" s="209" t="s">
        <v>85</v>
      </c>
      <c r="F16" s="183">
        <v>-0.13043478260869565</v>
      </c>
      <c r="G16" s="286">
        <v>23</v>
      </c>
      <c r="H16" s="286">
        <v>20</v>
      </c>
      <c r="I16" s="7"/>
      <c r="J16" s="21"/>
      <c r="K16" s="17"/>
      <c r="L16" s="18"/>
      <c r="M16" s="13"/>
      <c r="N16" s="14"/>
    </row>
    <row r="17" spans="1:14" ht="19.5">
      <c r="A17" s="205" t="s">
        <v>123</v>
      </c>
      <c r="B17" s="183">
        <v>0.07579462102689491</v>
      </c>
      <c r="C17" s="286">
        <v>20.45</v>
      </c>
      <c r="D17" s="286">
        <v>22</v>
      </c>
      <c r="E17" s="209" t="s">
        <v>79</v>
      </c>
      <c r="F17" s="183">
        <v>-0.12727272727272732</v>
      </c>
      <c r="G17" s="286">
        <v>5.5</v>
      </c>
      <c r="H17" s="286">
        <v>4.8</v>
      </c>
      <c r="I17" s="7"/>
      <c r="J17" s="7"/>
      <c r="K17" s="17"/>
      <c r="L17" s="18"/>
      <c r="M17" s="13"/>
      <c r="N17" s="14"/>
    </row>
    <row r="18" spans="1:14" ht="19.5">
      <c r="A18" s="209" t="s">
        <v>77</v>
      </c>
      <c r="B18" s="183">
        <v>0.07344632768361586</v>
      </c>
      <c r="C18" s="286">
        <v>17.7</v>
      </c>
      <c r="D18" s="286">
        <v>19</v>
      </c>
      <c r="E18" s="209" t="s">
        <v>67</v>
      </c>
      <c r="F18" s="183">
        <v>-0.11290322580645161</v>
      </c>
      <c r="G18" s="286">
        <v>31</v>
      </c>
      <c r="H18" s="286">
        <v>27.5</v>
      </c>
      <c r="I18" s="7"/>
      <c r="J18" s="7"/>
      <c r="K18" s="17"/>
      <c r="L18" s="18"/>
      <c r="M18" s="13"/>
      <c r="N18" s="14"/>
    </row>
    <row r="19" spans="1:14" ht="19.5">
      <c r="A19" s="205" t="s">
        <v>57</v>
      </c>
      <c r="B19" s="183">
        <v>0.05691056910569108</v>
      </c>
      <c r="C19" s="175">
        <v>8.61</v>
      </c>
      <c r="D19" s="175">
        <v>9.1</v>
      </c>
      <c r="E19" s="209" t="s">
        <v>56</v>
      </c>
      <c r="F19" s="183">
        <v>-0.09473684210526313</v>
      </c>
      <c r="G19" s="286">
        <v>1.9</v>
      </c>
      <c r="H19" s="286">
        <v>1.72</v>
      </c>
      <c r="I19" s="7"/>
      <c r="J19" s="7"/>
      <c r="K19" s="17"/>
      <c r="L19" s="18"/>
      <c r="M19" s="13"/>
      <c r="N19" s="14"/>
    </row>
    <row r="20" spans="1:14" ht="19.5">
      <c r="A20" s="209"/>
      <c r="B20" s="183"/>
      <c r="C20" s="182"/>
      <c r="D20" s="182"/>
      <c r="E20" s="73"/>
      <c r="F20" s="75"/>
      <c r="G20" s="320"/>
      <c r="H20" s="74"/>
      <c r="I20" s="7"/>
      <c r="J20" s="7"/>
      <c r="K20" s="17"/>
      <c r="L20" s="18"/>
      <c r="M20" s="13"/>
      <c r="N20" s="14"/>
    </row>
    <row r="21" spans="1:14" s="37" customFormat="1" ht="26.25">
      <c r="A21" s="76" t="s">
        <v>50</v>
      </c>
      <c r="B21" s="77" t="s">
        <v>7</v>
      </c>
      <c r="C21" s="176" t="s">
        <v>19</v>
      </c>
      <c r="D21" s="177" t="s">
        <v>20</v>
      </c>
      <c r="E21" s="178"/>
      <c r="F21" s="179" t="s">
        <v>7</v>
      </c>
      <c r="G21" s="176" t="s">
        <v>19</v>
      </c>
      <c r="H21" s="177" t="s">
        <v>20</v>
      </c>
      <c r="I21" s="41"/>
      <c r="J21" s="41"/>
      <c r="K21" s="42"/>
      <c r="L21" s="43"/>
      <c r="M21" s="44"/>
      <c r="N21" s="45"/>
    </row>
    <row r="22" spans="3:14" ht="19.5">
      <c r="C22" s="294" t="s">
        <v>6</v>
      </c>
      <c r="D22" s="295" t="s">
        <v>6</v>
      </c>
      <c r="E22" s="77"/>
      <c r="F22" s="183"/>
      <c r="G22" s="295" t="s">
        <v>6</v>
      </c>
      <c r="H22" s="295" t="s">
        <v>6</v>
      </c>
      <c r="I22" s="7"/>
      <c r="J22" s="7"/>
      <c r="K22" s="17"/>
      <c r="L22" s="18"/>
      <c r="M22" s="13"/>
      <c r="N22" s="14"/>
    </row>
    <row r="23" spans="1:14" ht="19.5">
      <c r="A23" s="209" t="s">
        <v>124</v>
      </c>
      <c r="B23" s="183">
        <v>3.1736227045075123</v>
      </c>
      <c r="C23" s="286">
        <v>5.99</v>
      </c>
      <c r="D23" s="286">
        <v>25</v>
      </c>
      <c r="E23" s="316" t="s">
        <v>71</v>
      </c>
      <c r="F23" s="183">
        <v>-0.25</v>
      </c>
      <c r="G23" s="301">
        <v>0.12</v>
      </c>
      <c r="H23" s="286">
        <v>0.09</v>
      </c>
      <c r="I23" s="7"/>
      <c r="J23" s="7"/>
      <c r="K23" s="17"/>
      <c r="L23" s="18"/>
      <c r="M23" s="13"/>
      <c r="N23" s="14"/>
    </row>
    <row r="24" spans="1:14" ht="19.5">
      <c r="A24" s="209" t="s">
        <v>84</v>
      </c>
      <c r="B24" s="183">
        <v>2.5294117647058822</v>
      </c>
      <c r="C24" s="286">
        <v>3.4</v>
      </c>
      <c r="D24" s="286">
        <v>12</v>
      </c>
      <c r="E24" s="209" t="s">
        <v>45</v>
      </c>
      <c r="F24" s="183">
        <v>-0.1111111111111111</v>
      </c>
      <c r="G24" s="301">
        <v>2.43</v>
      </c>
      <c r="H24" s="286">
        <v>2.16</v>
      </c>
      <c r="I24" s="7"/>
      <c r="J24" s="7"/>
      <c r="K24" s="17"/>
      <c r="L24" s="18"/>
      <c r="M24" s="13"/>
      <c r="N24" s="14"/>
    </row>
    <row r="25" spans="1:14" ht="19.5">
      <c r="A25" s="205" t="s">
        <v>123</v>
      </c>
      <c r="B25" s="183">
        <v>2.3333333333333335</v>
      </c>
      <c r="C25" s="286">
        <v>6.6</v>
      </c>
      <c r="D25" s="286">
        <v>22</v>
      </c>
      <c r="E25" s="209" t="s">
        <v>78</v>
      </c>
      <c r="F25" s="183">
        <v>-0.046822742474916426</v>
      </c>
      <c r="G25" s="301">
        <v>2.99</v>
      </c>
      <c r="H25" s="286">
        <v>2.85</v>
      </c>
      <c r="I25" s="7"/>
      <c r="J25" s="7"/>
      <c r="K25" s="17"/>
      <c r="L25" s="18"/>
      <c r="M25" s="13"/>
      <c r="N25" s="14"/>
    </row>
    <row r="26" spans="1:14" ht="19.5">
      <c r="A26" s="211" t="s">
        <v>73</v>
      </c>
      <c r="B26" s="183">
        <v>1.8846153846153846</v>
      </c>
      <c r="C26" s="286">
        <v>1.3</v>
      </c>
      <c r="D26" s="286">
        <v>3.75</v>
      </c>
      <c r="E26" s="209" t="s">
        <v>63</v>
      </c>
      <c r="F26" s="183">
        <v>-0.02857142857142857</v>
      </c>
      <c r="G26" s="301">
        <v>35</v>
      </c>
      <c r="H26" s="286">
        <v>34</v>
      </c>
      <c r="I26" s="7"/>
      <c r="J26" s="7"/>
      <c r="K26" s="17"/>
      <c r="L26" s="18"/>
      <c r="M26" s="13"/>
      <c r="N26" s="14"/>
    </row>
    <row r="27" spans="1:14" ht="19.5">
      <c r="A27" s="209" t="s">
        <v>66</v>
      </c>
      <c r="B27" s="183">
        <v>1.8542857142857143</v>
      </c>
      <c r="C27" s="322">
        <v>3.5</v>
      </c>
      <c r="D27" s="322">
        <v>9.99</v>
      </c>
      <c r="E27" s="209"/>
      <c r="F27" s="183"/>
      <c r="G27" s="301"/>
      <c r="H27" s="286"/>
      <c r="I27" s="7"/>
      <c r="J27" s="7"/>
      <c r="K27" s="17"/>
      <c r="L27" s="18"/>
      <c r="M27" s="13"/>
      <c r="N27" s="14"/>
    </row>
    <row r="28" spans="1:14" ht="19.5">
      <c r="A28" s="209" t="s">
        <v>68</v>
      </c>
      <c r="B28" s="183">
        <v>1.651006711409396</v>
      </c>
      <c r="C28" s="286">
        <v>1.49</v>
      </c>
      <c r="D28" s="286">
        <v>3.95</v>
      </c>
      <c r="E28" s="209"/>
      <c r="F28" s="183"/>
      <c r="G28" s="301"/>
      <c r="H28" s="286"/>
      <c r="I28" s="7"/>
      <c r="J28" s="7"/>
      <c r="K28" s="17"/>
      <c r="L28" s="18"/>
      <c r="M28" s="13"/>
      <c r="N28" s="14"/>
    </row>
    <row r="29" spans="1:14" ht="19.5">
      <c r="A29" s="209" t="s">
        <v>67</v>
      </c>
      <c r="B29" s="183">
        <v>1.6442307692307694</v>
      </c>
      <c r="C29" s="286">
        <v>10.4</v>
      </c>
      <c r="D29" s="286">
        <v>27.5</v>
      </c>
      <c r="E29" s="209"/>
      <c r="F29" s="183"/>
      <c r="G29" s="301"/>
      <c r="H29" s="286"/>
      <c r="I29" s="7"/>
      <c r="J29" s="7"/>
      <c r="K29" s="17"/>
      <c r="L29" s="18"/>
      <c r="M29" s="13"/>
      <c r="N29" s="14"/>
    </row>
    <row r="30" spans="1:14" ht="19.5">
      <c r="A30" s="209" t="s">
        <v>77</v>
      </c>
      <c r="B30" s="183">
        <v>1.5333333333333334</v>
      </c>
      <c r="C30" s="286">
        <v>7.5</v>
      </c>
      <c r="D30" s="286">
        <v>19</v>
      </c>
      <c r="E30" s="209"/>
      <c r="F30" s="183"/>
      <c r="G30" s="182"/>
      <c r="H30" s="175"/>
      <c r="I30" s="7"/>
      <c r="J30" s="7"/>
      <c r="K30" s="17"/>
      <c r="L30" s="18"/>
      <c r="M30" s="13"/>
      <c r="N30" s="14"/>
    </row>
    <row r="31" spans="1:14" ht="19.5">
      <c r="A31" s="205" t="s">
        <v>115</v>
      </c>
      <c r="B31" s="183">
        <v>1.3888888888888888</v>
      </c>
      <c r="C31" s="175">
        <v>9</v>
      </c>
      <c r="D31" s="175">
        <v>21.5</v>
      </c>
      <c r="E31" s="209"/>
      <c r="F31" s="183"/>
      <c r="G31" s="182"/>
      <c r="H31" s="175"/>
      <c r="I31" s="7"/>
      <c r="J31" s="7"/>
      <c r="K31" s="17"/>
      <c r="L31" s="18"/>
      <c r="M31" s="13"/>
      <c r="N31" s="14"/>
    </row>
    <row r="32" spans="1:14" ht="19.5">
      <c r="A32" s="209" t="s">
        <v>64</v>
      </c>
      <c r="B32" s="183">
        <v>1.3171614771904414</v>
      </c>
      <c r="C32" s="286">
        <v>13.81</v>
      </c>
      <c r="D32" s="286">
        <v>32</v>
      </c>
      <c r="E32" s="73"/>
      <c r="F32" s="183"/>
      <c r="G32" s="182"/>
      <c r="H32" s="175"/>
      <c r="I32" s="7"/>
      <c r="J32" s="7"/>
      <c r="K32" s="17"/>
      <c r="L32" s="18"/>
      <c r="M32" s="13"/>
      <c r="N32" s="14"/>
    </row>
    <row r="33" spans="1:14" ht="19.5">
      <c r="A33" s="60"/>
      <c r="B33" s="183"/>
      <c r="C33" s="286"/>
      <c r="D33" s="79"/>
      <c r="E33" s="60"/>
      <c r="F33" s="75"/>
      <c r="G33" s="75"/>
      <c r="H33" s="74"/>
      <c r="I33" s="7"/>
      <c r="J33" s="7"/>
      <c r="K33" s="17"/>
      <c r="L33" s="18"/>
      <c r="M33" s="13"/>
      <c r="N33" s="14"/>
    </row>
    <row r="34" spans="1:14" ht="19.5">
      <c r="A34" s="60"/>
      <c r="B34" s="183"/>
      <c r="C34" s="78"/>
      <c r="D34" s="79"/>
      <c r="E34" s="60"/>
      <c r="F34" s="75"/>
      <c r="G34" s="75"/>
      <c r="H34" s="74"/>
      <c r="I34" s="7"/>
      <c r="J34" s="7"/>
      <c r="K34" s="17"/>
      <c r="L34" s="18"/>
      <c r="M34" s="13"/>
      <c r="N34" s="14"/>
    </row>
    <row r="35" spans="1:14" s="37" customFormat="1" ht="26.25">
      <c r="A35" s="76" t="s">
        <v>14</v>
      </c>
      <c r="B35" s="77" t="s">
        <v>7</v>
      </c>
      <c r="C35" s="176" t="s">
        <v>19</v>
      </c>
      <c r="D35" s="176" t="s">
        <v>20</v>
      </c>
      <c r="E35" s="73"/>
      <c r="F35" s="77" t="s">
        <v>7</v>
      </c>
      <c r="G35" s="176" t="s">
        <v>19</v>
      </c>
      <c r="H35" s="176" t="s">
        <v>20</v>
      </c>
      <c r="I35" s="36"/>
      <c r="K35" s="38"/>
      <c r="L35" s="39"/>
      <c r="M35" s="40"/>
      <c r="N35" s="40"/>
    </row>
    <row r="36" spans="1:14" ht="19.5">
      <c r="A36" s="80"/>
      <c r="B36" s="81" t="s">
        <v>0</v>
      </c>
      <c r="C36" s="82" t="s">
        <v>6</v>
      </c>
      <c r="D36" s="82" t="s">
        <v>6</v>
      </c>
      <c r="E36" s="60"/>
      <c r="F36" s="61" t="s">
        <v>0</v>
      </c>
      <c r="G36" s="82" t="s">
        <v>6</v>
      </c>
      <c r="H36" s="82" t="s">
        <v>6</v>
      </c>
      <c r="I36" s="10"/>
      <c r="K36" s="23"/>
      <c r="L36" s="16"/>
      <c r="M36" s="15"/>
      <c r="N36" s="15"/>
    </row>
    <row r="37" spans="1:14" ht="19.5">
      <c r="A37" s="209" t="s">
        <v>84</v>
      </c>
      <c r="B37" s="183">
        <v>3.761904761904762</v>
      </c>
      <c r="C37" s="301">
        <v>2.52</v>
      </c>
      <c r="D37" s="301">
        <v>12</v>
      </c>
      <c r="E37" s="319" t="s">
        <v>71</v>
      </c>
      <c r="F37" s="183">
        <v>-0.1</v>
      </c>
      <c r="G37" s="301">
        <v>0.1</v>
      </c>
      <c r="H37" s="301">
        <v>0.9</v>
      </c>
      <c r="I37" s="7"/>
      <c r="J37" s="7"/>
      <c r="K37" s="17"/>
      <c r="L37" s="18"/>
      <c r="M37" s="13"/>
      <c r="N37" s="14"/>
    </row>
    <row r="38" spans="1:14" ht="19.5">
      <c r="A38" s="209" t="s">
        <v>123</v>
      </c>
      <c r="B38" s="183">
        <v>3.4</v>
      </c>
      <c r="C38" s="301">
        <v>5</v>
      </c>
      <c r="D38" s="301">
        <v>22</v>
      </c>
      <c r="E38" s="319"/>
      <c r="F38" s="183"/>
      <c r="G38" s="301"/>
      <c r="H38" s="301"/>
      <c r="I38" s="7"/>
      <c r="J38" s="7"/>
      <c r="K38" s="17"/>
      <c r="L38" s="18"/>
      <c r="M38" s="13"/>
      <c r="N38" s="14"/>
    </row>
    <row r="39" spans="1:14" ht="19.5">
      <c r="A39" s="209" t="s">
        <v>77</v>
      </c>
      <c r="B39" s="183">
        <v>2.8</v>
      </c>
      <c r="C39" s="301">
        <v>5</v>
      </c>
      <c r="D39" s="301">
        <v>19</v>
      </c>
      <c r="E39" s="209"/>
      <c r="F39" s="183"/>
      <c r="G39" s="301"/>
      <c r="H39" s="301"/>
      <c r="I39" s="19"/>
      <c r="J39" s="19"/>
      <c r="K39" s="17"/>
      <c r="L39" s="18"/>
      <c r="M39" s="13"/>
      <c r="N39" s="14"/>
    </row>
    <row r="40" spans="1:14" ht="19.5">
      <c r="A40" s="209" t="s">
        <v>124</v>
      </c>
      <c r="B40" s="183">
        <v>2.7313432835820897</v>
      </c>
      <c r="C40" s="301">
        <v>6.7</v>
      </c>
      <c r="D40" s="301">
        <v>25</v>
      </c>
      <c r="E40" s="209"/>
      <c r="F40" s="183"/>
      <c r="G40" s="301"/>
      <c r="H40" s="301"/>
      <c r="I40" s="7"/>
      <c r="J40" s="7"/>
      <c r="K40" s="17"/>
      <c r="L40" s="18"/>
      <c r="M40" s="13"/>
      <c r="N40" s="14"/>
    </row>
    <row r="41" spans="1:14" ht="19.5">
      <c r="A41" s="209" t="s">
        <v>66</v>
      </c>
      <c r="B41" s="183">
        <v>2.632727272727273</v>
      </c>
      <c r="C41" s="301">
        <v>2.75</v>
      </c>
      <c r="D41" s="301">
        <v>9.99</v>
      </c>
      <c r="E41" s="209"/>
      <c r="F41" s="183"/>
      <c r="G41" s="301"/>
      <c r="H41" s="301"/>
      <c r="I41" s="7"/>
      <c r="J41" s="7"/>
      <c r="K41" s="17"/>
      <c r="L41" s="18"/>
      <c r="M41" s="13"/>
      <c r="N41" s="14"/>
    </row>
    <row r="42" spans="1:14" ht="19.5">
      <c r="A42" s="209" t="s">
        <v>68</v>
      </c>
      <c r="B42" s="183">
        <v>2.590909090909091</v>
      </c>
      <c r="C42" s="301">
        <v>1.1</v>
      </c>
      <c r="D42" s="301">
        <v>3.95</v>
      </c>
      <c r="E42" s="209"/>
      <c r="F42" s="183"/>
      <c r="G42" s="301"/>
      <c r="H42" s="301"/>
      <c r="I42" s="7"/>
      <c r="J42" s="7"/>
      <c r="K42" s="17"/>
      <c r="L42" s="18"/>
      <c r="M42" s="13"/>
      <c r="N42" s="14"/>
    </row>
    <row r="43" spans="1:14" ht="19.5">
      <c r="A43" s="209" t="s">
        <v>67</v>
      </c>
      <c r="B43" s="183">
        <v>2.212616822429906</v>
      </c>
      <c r="C43" s="301">
        <v>8.56</v>
      </c>
      <c r="D43" s="301">
        <v>27.5</v>
      </c>
      <c r="E43" s="209"/>
      <c r="F43" s="183"/>
      <c r="G43" s="301"/>
      <c r="H43" s="301"/>
      <c r="I43" s="7"/>
      <c r="J43" s="7"/>
      <c r="K43" s="17"/>
      <c r="L43" s="18"/>
      <c r="M43" s="13"/>
      <c r="N43" s="14"/>
    </row>
    <row r="44" spans="1:14" ht="19.5">
      <c r="A44" s="211" t="s">
        <v>115</v>
      </c>
      <c r="B44" s="183">
        <v>1.862849533954727</v>
      </c>
      <c r="C44" s="301">
        <v>7.51</v>
      </c>
      <c r="D44" s="301">
        <v>21.5</v>
      </c>
      <c r="E44" s="209"/>
      <c r="F44" s="183"/>
      <c r="G44" s="182"/>
      <c r="H44" s="182"/>
      <c r="I44" s="7"/>
      <c r="J44" s="25"/>
      <c r="K44" s="17"/>
      <c r="L44" s="18"/>
      <c r="M44" s="13"/>
      <c r="N44" s="14"/>
    </row>
    <row r="45" spans="1:14" ht="19.5">
      <c r="A45" s="209" t="s">
        <v>76</v>
      </c>
      <c r="B45" s="183">
        <v>1.7160493827160495</v>
      </c>
      <c r="C45" s="301">
        <v>8.1</v>
      </c>
      <c r="D45" s="301">
        <v>22</v>
      </c>
      <c r="E45" s="209"/>
      <c r="F45" s="183"/>
      <c r="G45" s="182"/>
      <c r="H45" s="182"/>
      <c r="I45" s="7"/>
      <c r="J45" s="7"/>
      <c r="K45" s="17"/>
      <c r="L45" s="18"/>
      <c r="M45" s="13"/>
      <c r="N45" s="14"/>
    </row>
    <row r="46" spans="1:14" ht="19.5">
      <c r="A46" s="209" t="s">
        <v>80</v>
      </c>
      <c r="B46" s="183">
        <v>1.6685714285714288</v>
      </c>
      <c r="C46" s="301">
        <v>17.5</v>
      </c>
      <c r="D46" s="301">
        <v>46.7</v>
      </c>
      <c r="E46" s="209"/>
      <c r="F46" s="183"/>
      <c r="G46" s="182"/>
      <c r="H46" s="182"/>
      <c r="I46" s="7"/>
      <c r="J46" s="7"/>
      <c r="K46" s="17"/>
      <c r="L46" s="18"/>
      <c r="M46" s="13"/>
      <c r="N46" s="14"/>
    </row>
    <row r="47" spans="1:14" ht="19.5">
      <c r="A47" s="306"/>
      <c r="B47" s="306"/>
      <c r="C47" s="306"/>
      <c r="D47" s="306"/>
      <c r="E47" s="306"/>
      <c r="F47" s="307"/>
      <c r="G47" s="307"/>
      <c r="H47" s="307"/>
      <c r="I47" s="7"/>
      <c r="J47" s="7"/>
      <c r="K47" s="17"/>
      <c r="L47" s="18"/>
      <c r="M47" s="13"/>
      <c r="N47" s="14"/>
    </row>
    <row r="48" spans="2:11" ht="19.5">
      <c r="B48" s="28"/>
      <c r="C48" s="24"/>
      <c r="D48" s="22" t="s">
        <v>0</v>
      </c>
      <c r="F48" s="22"/>
      <c r="G48" s="22"/>
      <c r="H48" s="22"/>
      <c r="I48" s="13"/>
      <c r="J48" s="13"/>
      <c r="K48" s="14"/>
    </row>
    <row r="49" spans="1:11" ht="23.25">
      <c r="A49" s="52" t="s">
        <v>96</v>
      </c>
      <c r="B49" s="28"/>
      <c r="C49" s="24"/>
      <c r="D49" s="17"/>
      <c r="E49" s="17"/>
      <c r="F49" s="17"/>
      <c r="G49" s="17"/>
      <c r="H49" s="17"/>
      <c r="I49" s="13"/>
      <c r="J49" s="13"/>
      <c r="K49" s="14"/>
    </row>
    <row r="50" spans="1:11" ht="19.5">
      <c r="A50" s="7"/>
      <c r="B50" s="28"/>
      <c r="C50" s="24"/>
      <c r="D50" s="17"/>
      <c r="E50" s="17"/>
      <c r="F50" s="17"/>
      <c r="G50" s="17"/>
      <c r="H50" s="17"/>
      <c r="I50" s="13"/>
      <c r="J50" s="13"/>
      <c r="K50" s="14"/>
    </row>
    <row r="51" spans="1:11" ht="19.5">
      <c r="A51" s="34" t="s">
        <v>97</v>
      </c>
      <c r="B51" s="46"/>
      <c r="C51" s="47"/>
      <c r="D51" s="48"/>
      <c r="E51" s="17"/>
      <c r="F51" s="17"/>
      <c r="G51" s="17"/>
      <c r="H51" s="17"/>
      <c r="I51" s="13"/>
      <c r="J51" s="13"/>
      <c r="K51" s="14"/>
    </row>
    <row r="52" spans="1:11" ht="19.5">
      <c r="A52" s="49"/>
      <c r="B52" s="50"/>
      <c r="C52" s="51"/>
      <c r="D52" s="48"/>
      <c r="E52" s="17"/>
      <c r="F52" s="17"/>
      <c r="G52" s="17"/>
      <c r="H52" s="17"/>
      <c r="I52" s="13"/>
      <c r="J52" s="13"/>
      <c r="K52" s="14"/>
    </row>
    <row r="53" spans="1:11" ht="19.5">
      <c r="A53" s="34" t="s">
        <v>130</v>
      </c>
      <c r="B53" s="46"/>
      <c r="C53" s="47"/>
      <c r="D53" s="48"/>
      <c r="E53" s="17"/>
      <c r="F53" s="17"/>
      <c r="G53" s="17"/>
      <c r="H53" s="17"/>
      <c r="I53" s="13"/>
      <c r="J53" s="13"/>
      <c r="K53" s="14"/>
    </row>
    <row r="54" spans="1:10" ht="19.5">
      <c r="A54" s="34"/>
      <c r="B54" s="46"/>
      <c r="C54" s="46"/>
      <c r="D54" s="48"/>
      <c r="E54" s="17"/>
      <c r="F54" s="17"/>
      <c r="G54" s="17"/>
      <c r="H54" s="17"/>
      <c r="I54" s="27"/>
      <c r="J54" s="27"/>
    </row>
    <row r="55" spans="1:10" ht="19.5">
      <c r="A55" s="34" t="s">
        <v>104</v>
      </c>
      <c r="B55" s="46"/>
      <c r="C55" s="47"/>
      <c r="D55" s="48"/>
      <c r="E55" s="17"/>
      <c r="F55" s="17"/>
      <c r="G55" s="17"/>
      <c r="H55" s="17"/>
      <c r="I55" s="27"/>
      <c r="J55" s="27"/>
    </row>
    <row r="56" spans="1:10" ht="19.5">
      <c r="A56" s="7"/>
      <c r="B56" s="28"/>
      <c r="C56" s="24"/>
      <c r="D56" s="17"/>
      <c r="E56" s="17"/>
      <c r="F56" s="17"/>
      <c r="G56" s="17"/>
      <c r="H56" s="17"/>
      <c r="I56" s="27"/>
      <c r="J56" s="27"/>
    </row>
    <row r="57" spans="1:10" ht="19.5">
      <c r="A57" s="19"/>
      <c r="B57" s="29"/>
      <c r="C57" s="30"/>
      <c r="D57" s="31"/>
      <c r="E57" s="31"/>
      <c r="F57" s="31"/>
      <c r="G57" s="31"/>
      <c r="H57" s="31"/>
      <c r="I57" s="27"/>
      <c r="J57" s="27"/>
    </row>
    <row r="58" spans="2:10" ht="19.5">
      <c r="B58" s="26"/>
      <c r="C58" s="27"/>
      <c r="D58" s="27"/>
      <c r="E58" s="27"/>
      <c r="F58" s="27"/>
      <c r="G58" s="27"/>
      <c r="H58" s="27"/>
      <c r="I58" s="27"/>
      <c r="J58" s="27"/>
    </row>
    <row r="59" spans="2:10" ht="19.5">
      <c r="B59" s="26"/>
      <c r="C59" s="27"/>
      <c r="D59" s="27"/>
      <c r="E59" s="27"/>
      <c r="F59" s="27"/>
      <c r="G59" s="27"/>
      <c r="H59" s="27"/>
      <c r="I59" s="27"/>
      <c r="J59" s="27"/>
    </row>
    <row r="60" spans="2:10" ht="19.5">
      <c r="B60" s="26"/>
      <c r="C60" s="27"/>
      <c r="D60" s="27"/>
      <c r="E60" s="27"/>
      <c r="F60" s="27"/>
      <c r="G60" s="27"/>
      <c r="H60" s="27"/>
      <c r="I60" s="27"/>
      <c r="J60" s="27"/>
    </row>
    <row r="61" spans="2:10" ht="19.5">
      <c r="B61" s="26"/>
      <c r="C61" s="27"/>
      <c r="D61" s="27"/>
      <c r="E61" s="27"/>
      <c r="F61" s="27"/>
      <c r="G61" s="27"/>
      <c r="H61" s="27"/>
      <c r="I61" s="27"/>
      <c r="J61" s="27"/>
    </row>
    <row r="62" spans="2:10" ht="19.5">
      <c r="B62" s="26"/>
      <c r="C62" s="27"/>
      <c r="D62" s="27"/>
      <c r="E62" s="27"/>
      <c r="F62" s="27"/>
      <c r="G62" s="27"/>
      <c r="H62" s="27"/>
      <c r="I62" s="27"/>
      <c r="J62" s="27"/>
    </row>
    <row r="63" spans="2:10" ht="19.5">
      <c r="B63" s="26"/>
      <c r="C63" s="27"/>
      <c r="D63" s="27"/>
      <c r="E63" s="27"/>
      <c r="F63" s="27"/>
      <c r="G63" s="27"/>
      <c r="H63" s="27"/>
      <c r="I63" s="27"/>
      <c r="J63" s="27"/>
    </row>
    <row r="64" spans="2:10" ht="19.5">
      <c r="B64" s="26"/>
      <c r="C64" s="27"/>
      <c r="D64" s="27"/>
      <c r="E64" s="27"/>
      <c r="F64" s="27"/>
      <c r="G64" s="27"/>
      <c r="H64" s="27"/>
      <c r="I64" s="27"/>
      <c r="J64" s="27"/>
    </row>
    <row r="65" spans="2:10" ht="19.5">
      <c r="B65" s="26"/>
      <c r="C65" s="27"/>
      <c r="D65" s="27"/>
      <c r="E65" s="27"/>
      <c r="F65" s="27"/>
      <c r="G65" s="27"/>
      <c r="H65" s="27"/>
      <c r="I65" s="27"/>
      <c r="J65" s="27"/>
    </row>
    <row r="66" spans="2:10" ht="19.5">
      <c r="B66" s="26"/>
      <c r="C66" s="27"/>
      <c r="D66" s="27"/>
      <c r="E66" s="27"/>
      <c r="F66" s="27"/>
      <c r="G66" s="27"/>
      <c r="H66" s="27"/>
      <c r="I66" s="27"/>
      <c r="J66" s="27"/>
    </row>
    <row r="67" spans="2:10" ht="19.5">
      <c r="B67" s="26"/>
      <c r="C67" s="27"/>
      <c r="D67" s="27"/>
      <c r="E67" s="27"/>
      <c r="F67" s="27"/>
      <c r="G67" s="27"/>
      <c r="H67" s="27"/>
      <c r="I67" s="27"/>
      <c r="J67" s="27"/>
    </row>
    <row r="68" spans="2:10" ht="19.5">
      <c r="B68" s="26"/>
      <c r="C68" s="27"/>
      <c r="D68" s="27"/>
      <c r="E68" s="27"/>
      <c r="F68" s="27"/>
      <c r="G68" s="27"/>
      <c r="H68" s="27"/>
      <c r="I68" s="27"/>
      <c r="J68" s="27"/>
    </row>
    <row r="69" spans="2:10" ht="19.5">
      <c r="B69" s="26"/>
      <c r="C69" s="27"/>
      <c r="D69" s="27"/>
      <c r="E69" s="27"/>
      <c r="F69" s="27"/>
      <c r="G69" s="27"/>
      <c r="H69" s="27"/>
      <c r="I69" s="27"/>
      <c r="J69" s="27"/>
    </row>
    <row r="70" spans="2:10" ht="19.5">
      <c r="B70" s="26"/>
      <c r="C70" s="27"/>
      <c r="D70" s="27"/>
      <c r="E70" s="27"/>
      <c r="F70" s="27"/>
      <c r="G70" s="27"/>
      <c r="H70" s="27"/>
      <c r="I70" s="27"/>
      <c r="J70" s="27"/>
    </row>
    <row r="71" spans="2:10" ht="19.5">
      <c r="B71" s="26"/>
      <c r="C71" s="27"/>
      <c r="D71" s="27"/>
      <c r="E71" s="27"/>
      <c r="F71" s="27"/>
      <c r="G71" s="27"/>
      <c r="H71" s="27"/>
      <c r="I71" s="27"/>
      <c r="J71" s="27"/>
    </row>
    <row r="72" spans="2:10" ht="19.5">
      <c r="B72" s="26"/>
      <c r="C72" s="27"/>
      <c r="D72" s="27"/>
      <c r="E72" s="27"/>
      <c r="F72" s="27"/>
      <c r="G72" s="27"/>
      <c r="H72" s="27"/>
      <c r="I72" s="27"/>
      <c r="J72" s="27"/>
    </row>
    <row r="73" spans="2:10" ht="19.5">
      <c r="B73" s="26"/>
      <c r="C73" s="27"/>
      <c r="D73" s="27"/>
      <c r="E73" s="27"/>
      <c r="F73" s="27"/>
      <c r="G73" s="27"/>
      <c r="H73" s="27"/>
      <c r="I73" s="27"/>
      <c r="J73" s="27"/>
    </row>
    <row r="74" spans="2:10" ht="19.5">
      <c r="B74" s="26"/>
      <c r="C74" s="27"/>
      <c r="D74" s="27"/>
      <c r="E74" s="27"/>
      <c r="F74" s="27"/>
      <c r="G74" s="27"/>
      <c r="H74" s="27"/>
      <c r="I74" s="27"/>
      <c r="J74" s="27"/>
    </row>
    <row r="75" spans="2:10" ht="19.5">
      <c r="B75" s="26"/>
      <c r="C75" s="27"/>
      <c r="D75" s="27"/>
      <c r="E75" s="27"/>
      <c r="F75" s="27"/>
      <c r="G75" s="27"/>
      <c r="H75" s="27"/>
      <c r="I75" s="27"/>
      <c r="J75" s="27"/>
    </row>
    <row r="76" spans="2:9" ht="19.5">
      <c r="B76" s="26"/>
      <c r="C76" s="27"/>
      <c r="D76" s="27"/>
      <c r="E76" s="27"/>
      <c r="F76" s="27"/>
      <c r="G76" s="27"/>
      <c r="H76" s="27"/>
      <c r="I76" s="27"/>
    </row>
    <row r="77" spans="2:8" ht="19.5">
      <c r="B77" s="26"/>
      <c r="C77" s="27"/>
      <c r="D77" s="27"/>
      <c r="E77" s="27"/>
      <c r="F77" s="27"/>
      <c r="G77" s="27"/>
      <c r="H77" s="27"/>
    </row>
    <row r="78" spans="2:8" ht="19.5">
      <c r="B78" s="26"/>
      <c r="C78" s="27"/>
      <c r="D78" s="27"/>
      <c r="E78" s="27"/>
      <c r="F78" s="27"/>
      <c r="G78" s="27"/>
      <c r="H78" s="27"/>
    </row>
    <row r="79" spans="2:8" ht="19.5">
      <c r="B79" s="26"/>
      <c r="C79" s="27"/>
      <c r="D79" s="27"/>
      <c r="E79" s="27"/>
      <c r="F79" s="27"/>
      <c r="G79" s="27"/>
      <c r="H79" s="27"/>
    </row>
    <row r="80" spans="2:4" ht="19.5">
      <c r="B80" s="26"/>
      <c r="C80" s="27"/>
      <c r="D80" s="27"/>
    </row>
  </sheetData>
  <mergeCells count="2">
    <mergeCell ref="A1:H1"/>
    <mergeCell ref="A3:H3"/>
  </mergeCells>
  <printOptions horizontalCentered="1" verticalCentered="1"/>
  <pageMargins left="0.75" right="0.75" top="1" bottom="1" header="0.5" footer="0.5"/>
  <pageSetup fitToHeight="1" fitToWidth="1" horizontalDpi="300" verticalDpi="300" orientation="portrait" pageOrder="overThenDown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0"/>
  <sheetViews>
    <sheetView showGridLines="0" zoomScale="85" zoomScaleNormal="85" workbookViewId="0" topLeftCell="A1">
      <selection activeCell="B80" sqref="B80"/>
    </sheetView>
  </sheetViews>
  <sheetFormatPr defaultColWidth="19.00390625" defaultRowHeight="12.75"/>
  <cols>
    <col min="1" max="1" width="40.7109375" style="35" bestFit="1" customWidth="1"/>
    <col min="2" max="2" width="16.7109375" style="3" customWidth="1"/>
    <col min="3" max="3" width="18.28125" style="6" bestFit="1" customWidth="1"/>
    <col min="4" max="4" width="24.28125" style="3" bestFit="1" customWidth="1"/>
    <col min="5" max="5" width="14.28125" style="3" bestFit="1" customWidth="1"/>
    <col min="6" max="6" width="16.7109375" style="3" bestFit="1" customWidth="1"/>
    <col min="7" max="7" width="17.57421875" style="6" bestFit="1" customWidth="1"/>
    <col min="8" max="8" width="19.8515625" style="6" bestFit="1" customWidth="1"/>
    <col min="9" max="9" width="14.28125" style="2" bestFit="1" customWidth="1"/>
    <col min="10" max="16384" width="19.00390625" style="3" customWidth="1"/>
  </cols>
  <sheetData>
    <row r="1" spans="1:9" ht="20.25">
      <c r="A1" s="275" t="s">
        <v>113</v>
      </c>
      <c r="B1" s="151"/>
      <c r="C1" s="152"/>
      <c r="D1" s="151"/>
      <c r="E1" s="151"/>
      <c r="F1" s="151"/>
      <c r="G1" s="152"/>
      <c r="H1" s="152"/>
      <c r="I1" s="153"/>
    </row>
    <row r="2" spans="1:9" ht="20.25">
      <c r="A2" s="276" t="s">
        <v>112</v>
      </c>
      <c r="B2" s="1"/>
      <c r="C2" s="154"/>
      <c r="D2" s="2"/>
      <c r="E2" s="2"/>
      <c r="F2" s="2"/>
      <c r="G2" s="155"/>
      <c r="H2" s="155"/>
      <c r="I2" s="156"/>
    </row>
    <row r="3" spans="1:9" ht="20.25">
      <c r="A3" s="276" t="s">
        <v>111</v>
      </c>
      <c r="B3" s="1"/>
      <c r="C3" s="154"/>
      <c r="D3" s="2"/>
      <c r="E3" s="2"/>
      <c r="F3" s="2"/>
      <c r="G3" s="155"/>
      <c r="H3" s="155"/>
      <c r="I3" s="156"/>
    </row>
    <row r="4" spans="1:9" ht="20.25">
      <c r="A4" s="276" t="s">
        <v>48</v>
      </c>
      <c r="B4" s="1"/>
      <c r="C4" s="154"/>
      <c r="D4" s="2"/>
      <c r="E4" s="2"/>
      <c r="F4" s="2"/>
      <c r="G4" s="155"/>
      <c r="H4" s="155"/>
      <c r="I4" s="156"/>
    </row>
    <row r="5" spans="1:9" ht="15.75">
      <c r="A5" s="157"/>
      <c r="B5" s="1"/>
      <c r="C5" s="154"/>
      <c r="D5" s="2"/>
      <c r="E5" s="2"/>
      <c r="F5" s="2"/>
      <c r="G5" s="155"/>
      <c r="H5" s="155"/>
      <c r="I5" s="156"/>
    </row>
    <row r="6" spans="1:9" ht="26.25">
      <c r="A6" s="338" t="s">
        <v>129</v>
      </c>
      <c r="B6" s="339"/>
      <c r="C6" s="339"/>
      <c r="D6" s="339"/>
      <c r="E6" s="339"/>
      <c r="F6" s="339"/>
      <c r="G6" s="339"/>
      <c r="H6" s="339"/>
      <c r="I6" s="340"/>
    </row>
    <row r="7" spans="1:11" ht="15.75">
      <c r="A7" s="158"/>
      <c r="B7" s="84"/>
      <c r="C7" s="159"/>
      <c r="D7" s="160"/>
      <c r="E7" s="160"/>
      <c r="F7" s="160"/>
      <c r="G7" s="161"/>
      <c r="H7" s="162"/>
      <c r="I7" s="163"/>
      <c r="J7" s="5"/>
      <c r="K7" s="5"/>
    </row>
    <row r="8" spans="1:11" ht="15.75">
      <c r="A8" s="57" t="s">
        <v>23</v>
      </c>
      <c r="B8" s="89"/>
      <c r="C8" s="90"/>
      <c r="D8" s="91"/>
      <c r="E8" s="89"/>
      <c r="F8" s="89"/>
      <c r="G8" s="92"/>
      <c r="H8" s="90"/>
      <c r="I8" s="89"/>
      <c r="J8" s="5"/>
      <c r="K8" s="5"/>
    </row>
    <row r="9" spans="1:10" ht="15.75">
      <c r="A9" s="56"/>
      <c r="B9" s="93" t="s">
        <v>22</v>
      </c>
      <c r="C9" s="94"/>
      <c r="D9" s="62" t="s">
        <v>0</v>
      </c>
      <c r="E9" s="62" t="s">
        <v>49</v>
      </c>
      <c r="F9" s="93" t="s">
        <v>22</v>
      </c>
      <c r="G9" s="94"/>
      <c r="H9" s="62" t="s">
        <v>0</v>
      </c>
      <c r="I9" s="62" t="s">
        <v>49</v>
      </c>
      <c r="J9" s="2"/>
    </row>
    <row r="10" spans="1:10" ht="15.75">
      <c r="A10" s="57" t="s">
        <v>24</v>
      </c>
      <c r="B10" s="93" t="s">
        <v>90</v>
      </c>
      <c r="C10" s="95" t="s">
        <v>127</v>
      </c>
      <c r="D10" s="96" t="s">
        <v>128</v>
      </c>
      <c r="E10" s="93" t="s">
        <v>98</v>
      </c>
      <c r="F10" s="93" t="s">
        <v>90</v>
      </c>
      <c r="G10" s="95" t="s">
        <v>120</v>
      </c>
      <c r="H10" s="96" t="s">
        <v>121</v>
      </c>
      <c r="I10" s="93" t="s">
        <v>98</v>
      </c>
      <c r="J10" s="2"/>
    </row>
    <row r="11" spans="1:10" ht="15.75">
      <c r="A11" s="55"/>
      <c r="B11" s="97"/>
      <c r="C11" s="97"/>
      <c r="D11" s="4"/>
      <c r="E11" s="4"/>
      <c r="F11" s="97"/>
      <c r="G11" s="97"/>
      <c r="H11" s="4"/>
      <c r="I11" s="4"/>
      <c r="J11" s="2"/>
    </row>
    <row r="12" spans="1:10" ht="15.75">
      <c r="A12" s="54" t="s">
        <v>34</v>
      </c>
      <c r="B12" s="98">
        <v>5858</v>
      </c>
      <c r="C12" s="98">
        <v>835597387</v>
      </c>
      <c r="D12" s="273">
        <v>2412033967.33</v>
      </c>
      <c r="E12" s="100">
        <v>72829.41</v>
      </c>
      <c r="F12" s="98">
        <v>3397</v>
      </c>
      <c r="G12" s="98">
        <v>343290574</v>
      </c>
      <c r="H12" s="273">
        <v>1622977978.59</v>
      </c>
      <c r="I12" s="100">
        <v>44678.87</v>
      </c>
      <c r="J12" s="2"/>
    </row>
    <row r="13" spans="1:10" ht="15.75">
      <c r="A13" s="101"/>
      <c r="B13" s="102"/>
      <c r="C13" s="102"/>
      <c r="D13" s="273"/>
      <c r="E13" s="100"/>
      <c r="F13" s="102"/>
      <c r="G13" s="102"/>
      <c r="H13" s="273"/>
      <c r="I13" s="100"/>
      <c r="J13" s="2"/>
    </row>
    <row r="14" spans="1:10" ht="15.75">
      <c r="A14" s="54" t="s">
        <v>35</v>
      </c>
      <c r="B14" s="97">
        <v>5613</v>
      </c>
      <c r="C14" s="97">
        <v>206810700</v>
      </c>
      <c r="D14" s="274">
        <v>1879325784.23</v>
      </c>
      <c r="E14" s="103">
        <v>80008.98</v>
      </c>
      <c r="F14" s="97">
        <v>3975</v>
      </c>
      <c r="G14" s="97">
        <v>236657350</v>
      </c>
      <c r="H14" s="274">
        <v>1474837440.98</v>
      </c>
      <c r="I14" s="103">
        <v>46447.36</v>
      </c>
      <c r="J14" s="2"/>
    </row>
    <row r="15" spans="1:10" ht="15.75">
      <c r="A15" s="101"/>
      <c r="B15" s="97"/>
      <c r="C15" s="97"/>
      <c r="D15" s="274"/>
      <c r="E15" s="103"/>
      <c r="F15" s="97"/>
      <c r="G15" s="97"/>
      <c r="H15" s="274"/>
      <c r="I15" s="103"/>
      <c r="J15" s="2"/>
    </row>
    <row r="16" spans="1:10" ht="15.75">
      <c r="A16" s="54" t="s">
        <v>36</v>
      </c>
      <c r="B16" s="97">
        <v>10545</v>
      </c>
      <c r="C16" s="97">
        <v>403905507</v>
      </c>
      <c r="D16" s="274">
        <v>3257479039.67</v>
      </c>
      <c r="E16" s="103">
        <v>99630.22</v>
      </c>
      <c r="F16" s="97">
        <v>3082</v>
      </c>
      <c r="G16" s="97">
        <v>132226905</v>
      </c>
      <c r="H16" s="274">
        <v>1029689579.65</v>
      </c>
      <c r="I16" s="103">
        <v>46981.96</v>
      </c>
      <c r="J16" s="2"/>
    </row>
    <row r="17" spans="1:10" ht="15.75">
      <c r="A17" s="101"/>
      <c r="B17" s="97"/>
      <c r="C17" s="97"/>
      <c r="D17" s="274"/>
      <c r="E17" s="103"/>
      <c r="F17" s="97"/>
      <c r="G17" s="97"/>
      <c r="H17" s="274"/>
      <c r="I17" s="103"/>
      <c r="J17" s="2"/>
    </row>
    <row r="18" spans="1:10" ht="15.75">
      <c r="A18" s="85" t="s">
        <v>37</v>
      </c>
      <c r="B18" s="97">
        <v>15623</v>
      </c>
      <c r="C18" s="97">
        <v>365340131</v>
      </c>
      <c r="D18" s="274">
        <v>4281158250.01</v>
      </c>
      <c r="E18" s="103">
        <v>108274.96</v>
      </c>
      <c r="F18" s="97">
        <v>2520</v>
      </c>
      <c r="G18" s="97">
        <v>129278861</v>
      </c>
      <c r="H18" s="274">
        <v>818255180.29</v>
      </c>
      <c r="I18" s="103">
        <v>47961.43</v>
      </c>
      <c r="J18" s="2"/>
    </row>
    <row r="19" spans="1:10" ht="15.75">
      <c r="A19" s="101"/>
      <c r="B19" s="97"/>
      <c r="C19" s="97"/>
      <c r="D19" s="274"/>
      <c r="E19" s="103"/>
      <c r="F19" s="97"/>
      <c r="G19" s="97"/>
      <c r="H19" s="274"/>
      <c r="I19" s="103"/>
      <c r="J19" s="2"/>
    </row>
    <row r="20" spans="1:10" ht="15.75">
      <c r="A20" s="54" t="s">
        <v>38</v>
      </c>
      <c r="B20" s="97">
        <v>9544</v>
      </c>
      <c r="C20" s="97">
        <v>262717477</v>
      </c>
      <c r="D20" s="274">
        <v>3421664249.7</v>
      </c>
      <c r="E20" s="103">
        <v>93967.64</v>
      </c>
      <c r="F20" s="97">
        <v>2297</v>
      </c>
      <c r="G20" s="97">
        <v>100518539</v>
      </c>
      <c r="H20" s="274">
        <v>480567177.14</v>
      </c>
      <c r="I20" s="103">
        <v>51131.05</v>
      </c>
      <c r="J20" s="2"/>
    </row>
    <row r="21" spans="1:10" ht="15.75">
      <c r="A21" s="101"/>
      <c r="B21" s="97"/>
      <c r="C21" s="97"/>
      <c r="D21" s="274"/>
      <c r="E21" s="103"/>
      <c r="F21" s="97"/>
      <c r="G21" s="97"/>
      <c r="H21" s="274"/>
      <c r="I21" s="103"/>
      <c r="J21" s="2"/>
    </row>
    <row r="22" spans="1:10" ht="15.75">
      <c r="A22" s="54" t="s">
        <v>109</v>
      </c>
      <c r="B22" s="97">
        <v>5752</v>
      </c>
      <c r="C22" s="97">
        <v>249806262</v>
      </c>
      <c r="D22" s="274">
        <v>1665878661.89</v>
      </c>
      <c r="E22" s="103">
        <v>94718.41</v>
      </c>
      <c r="F22" s="97">
        <v>2408</v>
      </c>
      <c r="G22" s="97">
        <v>70296379</v>
      </c>
      <c r="H22" s="274">
        <v>463272740.22</v>
      </c>
      <c r="I22" s="103">
        <v>50478.94</v>
      </c>
      <c r="J22" s="2"/>
    </row>
    <row r="23" spans="1:10" ht="15.75">
      <c r="A23" s="101"/>
      <c r="B23" s="97"/>
      <c r="C23" s="97"/>
      <c r="D23" s="274"/>
      <c r="E23" s="103"/>
      <c r="F23" s="97"/>
      <c r="G23" s="97"/>
      <c r="H23" s="274"/>
      <c r="I23" s="103"/>
      <c r="J23" s="2"/>
    </row>
    <row r="24" spans="1:10" ht="15.75">
      <c r="A24" s="54" t="s">
        <v>39</v>
      </c>
      <c r="B24" s="97">
        <v>5085</v>
      </c>
      <c r="C24" s="97">
        <v>126100835</v>
      </c>
      <c r="D24" s="274">
        <v>1529811082.06</v>
      </c>
      <c r="E24" s="103">
        <v>98145.75</v>
      </c>
      <c r="F24" s="97">
        <v>3008</v>
      </c>
      <c r="G24" s="97">
        <v>367053524</v>
      </c>
      <c r="H24" s="274">
        <v>1282778844.35</v>
      </c>
      <c r="I24" s="103">
        <v>54003.06</v>
      </c>
      <c r="J24" s="2"/>
    </row>
    <row r="25" spans="1:10" ht="15.75">
      <c r="A25" s="101"/>
      <c r="B25" s="97"/>
      <c r="C25" s="97"/>
      <c r="D25" s="274"/>
      <c r="E25" s="103"/>
      <c r="F25" s="97"/>
      <c r="G25" s="97"/>
      <c r="H25" s="274"/>
      <c r="I25" s="103"/>
      <c r="J25" s="2"/>
    </row>
    <row r="26" spans="1:10" ht="15.75">
      <c r="A26" s="54" t="s">
        <v>40</v>
      </c>
      <c r="B26" s="97">
        <v>4798</v>
      </c>
      <c r="C26" s="97">
        <v>129425756</v>
      </c>
      <c r="D26" s="274">
        <v>1554184513.76</v>
      </c>
      <c r="E26" s="103">
        <v>97267.57</v>
      </c>
      <c r="F26" s="97">
        <v>3392</v>
      </c>
      <c r="G26" s="97">
        <v>723560057</v>
      </c>
      <c r="H26" s="274">
        <v>2604550813.09</v>
      </c>
      <c r="I26" s="103">
        <v>55077.33</v>
      </c>
      <c r="J26" s="2"/>
    </row>
    <row r="27" spans="1:10" ht="15.75">
      <c r="A27" s="101"/>
      <c r="B27" s="97"/>
      <c r="C27" s="97"/>
      <c r="D27" s="274"/>
      <c r="E27" s="103"/>
      <c r="F27" s="97"/>
      <c r="G27" s="97"/>
      <c r="H27" s="274"/>
      <c r="I27" s="103"/>
      <c r="J27" s="2"/>
    </row>
    <row r="28" spans="1:10" ht="15.75">
      <c r="A28" s="54" t="s">
        <v>41</v>
      </c>
      <c r="B28" s="97"/>
      <c r="C28" s="97"/>
      <c r="D28" s="274"/>
      <c r="E28" s="103"/>
      <c r="F28" s="97">
        <v>2996</v>
      </c>
      <c r="G28" s="97">
        <v>149166884</v>
      </c>
      <c r="H28" s="274">
        <v>968142965.53</v>
      </c>
      <c r="I28" s="103">
        <v>57769.13</v>
      </c>
      <c r="J28" s="2"/>
    </row>
    <row r="29" spans="1:10" ht="15.75">
      <c r="A29" s="101"/>
      <c r="B29" s="97"/>
      <c r="C29" s="97"/>
      <c r="D29" s="97"/>
      <c r="E29" s="103"/>
      <c r="F29" s="97"/>
      <c r="G29" s="97"/>
      <c r="H29" s="97"/>
      <c r="I29" s="103"/>
      <c r="J29" s="2"/>
    </row>
    <row r="30" spans="1:10" ht="15.75">
      <c r="A30" s="54" t="s">
        <v>42</v>
      </c>
      <c r="B30" s="97"/>
      <c r="C30" s="97"/>
      <c r="D30" s="274"/>
      <c r="E30" s="103"/>
      <c r="F30" s="97">
        <v>3138</v>
      </c>
      <c r="G30" s="97">
        <v>164805385</v>
      </c>
      <c r="H30" s="274">
        <v>1420810790.78</v>
      </c>
      <c r="I30" s="103">
        <v>60304.2</v>
      </c>
      <c r="J30" s="2"/>
    </row>
    <row r="31" spans="1:10" ht="15.75">
      <c r="A31" s="101"/>
      <c r="B31" s="97"/>
      <c r="C31" s="97"/>
      <c r="D31" s="97"/>
      <c r="E31" s="103"/>
      <c r="F31" s="97"/>
      <c r="G31" s="97"/>
      <c r="H31" s="97"/>
      <c r="I31" s="103"/>
      <c r="J31" s="2"/>
    </row>
    <row r="32" spans="1:10" ht="15.75">
      <c r="A32" s="54" t="s">
        <v>43</v>
      </c>
      <c r="B32" s="97"/>
      <c r="C32" s="97"/>
      <c r="D32" s="274"/>
      <c r="E32" s="103"/>
      <c r="F32" s="97">
        <v>2631</v>
      </c>
      <c r="G32" s="97">
        <v>105521563</v>
      </c>
      <c r="H32" s="274">
        <v>738379165.36</v>
      </c>
      <c r="I32" s="103">
        <v>63511.53</v>
      </c>
      <c r="J32" s="2"/>
    </row>
    <row r="33" spans="1:10" ht="15.75">
      <c r="A33" s="101"/>
      <c r="B33" s="97"/>
      <c r="C33" s="97"/>
      <c r="D33" s="97"/>
      <c r="E33" s="103"/>
      <c r="F33" s="97"/>
      <c r="G33" s="97"/>
      <c r="H33" s="97"/>
      <c r="I33" s="103"/>
      <c r="J33" s="2"/>
    </row>
    <row r="34" spans="1:10" ht="16.5" thickBot="1">
      <c r="A34" s="104" t="s">
        <v>44</v>
      </c>
      <c r="B34" s="105"/>
      <c r="C34" s="105"/>
      <c r="D34" s="299"/>
      <c r="E34" s="107"/>
      <c r="F34" s="105">
        <v>2931</v>
      </c>
      <c r="G34" s="105">
        <v>243072665</v>
      </c>
      <c r="H34" s="299">
        <v>1386087600.05</v>
      </c>
      <c r="I34" s="107">
        <v>67586.72</v>
      </c>
      <c r="J34" s="2"/>
    </row>
    <row r="35" spans="1:10" ht="16.5" thickBot="1">
      <c r="A35" s="87" t="s">
        <v>21</v>
      </c>
      <c r="B35" s="108">
        <f>SUM(B12:B34)</f>
        <v>62818</v>
      </c>
      <c r="C35" s="109">
        <f>SUM(C12:C34)</f>
        <v>2579704055</v>
      </c>
      <c r="D35" s="300">
        <f>SUM(D12:D34)</f>
        <v>20001535548.649998</v>
      </c>
      <c r="E35" s="110"/>
      <c r="F35" s="108">
        <f>SUM(F12:F34)</f>
        <v>35775</v>
      </c>
      <c r="G35" s="109">
        <f>SUM(G12:G34)</f>
        <v>2765448686</v>
      </c>
      <c r="H35" s="109">
        <f>SUM(H12:H34)</f>
        <v>14290350276.030003</v>
      </c>
      <c r="I35" s="110"/>
      <c r="J35" s="2"/>
    </row>
    <row r="36" spans="1:10" ht="15.75">
      <c r="A36" s="111"/>
      <c r="B36" s="112"/>
      <c r="C36" s="113"/>
      <c r="D36" s="112"/>
      <c r="E36" s="114"/>
      <c r="F36" s="112"/>
      <c r="G36" s="113"/>
      <c r="H36" s="113"/>
      <c r="I36" s="112"/>
      <c r="J36" s="2"/>
    </row>
    <row r="37" spans="1:10" ht="15.75" hidden="1">
      <c r="A37" s="85" t="s">
        <v>26</v>
      </c>
      <c r="B37" s="115">
        <f>(B35-F35)/F35</f>
        <v>0.7559189378057303</v>
      </c>
      <c r="C37" s="102">
        <f>(C35-G35)/G35</f>
        <v>-0.06716618245000407</v>
      </c>
      <c r="D37" s="115">
        <f>(D35-H35)/H35</f>
        <v>0.399653273873887</v>
      </c>
      <c r="E37" s="115">
        <f>(E34-I34)/I34</f>
        <v>-1</v>
      </c>
      <c r="F37" s="4"/>
      <c r="G37" s="97"/>
      <c r="H37" s="97"/>
      <c r="I37" s="4"/>
      <c r="J37" s="2"/>
    </row>
    <row r="38" spans="1:10" ht="15.75">
      <c r="A38" s="56" t="s">
        <v>87</v>
      </c>
      <c r="B38" s="88">
        <f>(B26-F26)/F26</f>
        <v>0.41450471698113206</v>
      </c>
      <c r="C38" s="88">
        <f>(C26-G26)/G26</f>
        <v>-0.8211264500467029</v>
      </c>
      <c r="D38" s="88">
        <f>(D26-H26)/H26</f>
        <v>-0.4032811700393978</v>
      </c>
      <c r="E38" s="88">
        <f>(E26-I26)/I26</f>
        <v>0.7660182510662736</v>
      </c>
      <c r="F38" s="4"/>
      <c r="G38" s="97"/>
      <c r="H38" s="97"/>
      <c r="I38" s="4"/>
      <c r="J38" s="2"/>
    </row>
    <row r="39" spans="1:10" ht="15.75">
      <c r="A39" s="56" t="s">
        <v>101</v>
      </c>
      <c r="B39" s="88">
        <f>(SUM(B12:B26)-SUM(F12:F26))/SUM(F12:F26)</f>
        <v>1.6088292703185347</v>
      </c>
      <c r="C39" s="88">
        <f>(SUM(C12:C26)-SUM(G12:G26))/SUM(G12:G26)</f>
        <v>0.22674682799360568</v>
      </c>
      <c r="D39" s="88">
        <f>(SUM(D12:D26)-SUM(H12:H26))/SUM(H12:H26)</f>
        <v>1.0457890208153173</v>
      </c>
      <c r="E39" s="88">
        <f>(E26-I34)/I34</f>
        <v>0.4391520997024268</v>
      </c>
      <c r="F39" s="4"/>
      <c r="G39" s="97"/>
      <c r="H39" s="97"/>
      <c r="I39" s="4"/>
      <c r="J39" s="2"/>
    </row>
    <row r="40" spans="1:10" ht="15.75">
      <c r="A40" s="55"/>
      <c r="B40" s="88"/>
      <c r="C40" s="53"/>
      <c r="D40" s="53"/>
      <c r="E40" s="53"/>
      <c r="F40" s="4"/>
      <c r="G40" s="97"/>
      <c r="H40" s="97"/>
      <c r="I40" s="4"/>
      <c r="J40" s="2"/>
    </row>
    <row r="41" spans="1:10" ht="15.75">
      <c r="A41" s="116" t="s">
        <v>118</v>
      </c>
      <c r="B41" s="117">
        <f>B35/D82</f>
        <v>376.1556886227545</v>
      </c>
      <c r="D41" s="117" t="s">
        <v>0</v>
      </c>
      <c r="E41" s="62"/>
      <c r="F41" s="118">
        <v>145</v>
      </c>
      <c r="G41" s="94"/>
      <c r="H41" s="94"/>
      <c r="I41" s="4"/>
      <c r="J41" s="2"/>
    </row>
    <row r="42" spans="1:10" ht="15.75">
      <c r="A42" s="116" t="s">
        <v>119</v>
      </c>
      <c r="B42" s="62"/>
      <c r="C42" s="117">
        <f>C35/D82</f>
        <v>15447329.670658683</v>
      </c>
      <c r="D42" s="119">
        <f>D35/D82</f>
        <v>119769673.94401196</v>
      </c>
      <c r="E42" s="62"/>
      <c r="F42" s="62"/>
      <c r="G42" s="117">
        <f>G35/D83</f>
        <v>11017723.848605577</v>
      </c>
      <c r="H42" s="120">
        <f>H35/D83</f>
        <v>56933666.43836655</v>
      </c>
      <c r="I42" s="4"/>
      <c r="J42" s="2"/>
    </row>
    <row r="43" spans="1:10" ht="15.75">
      <c r="A43" s="54"/>
      <c r="B43" s="4"/>
      <c r="C43" s="102"/>
      <c r="D43" s="99"/>
      <c r="E43" s="4"/>
      <c r="F43" s="4"/>
      <c r="G43" s="102"/>
      <c r="H43" s="102"/>
      <c r="I43" s="4"/>
      <c r="J43" s="2"/>
    </row>
    <row r="44" spans="1:10" ht="15.75">
      <c r="A44" s="55"/>
      <c r="B44" s="4"/>
      <c r="C44" s="4"/>
      <c r="D44" s="4"/>
      <c r="E44" s="4"/>
      <c r="F44" s="4"/>
      <c r="G44" s="97"/>
      <c r="H44" s="97"/>
      <c r="I44" s="4"/>
      <c r="J44" s="2"/>
    </row>
    <row r="45" spans="1:10" ht="15.75">
      <c r="A45" s="55"/>
      <c r="B45" s="4"/>
      <c r="C45" s="4"/>
      <c r="D45" s="4"/>
      <c r="E45" s="4"/>
      <c r="F45" s="4"/>
      <c r="G45" s="97"/>
      <c r="H45" s="97"/>
      <c r="I45" s="4"/>
      <c r="J45" s="2"/>
    </row>
    <row r="46" spans="1:10" ht="15.75">
      <c r="A46" s="59" t="s">
        <v>32</v>
      </c>
      <c r="B46" s="121"/>
      <c r="C46" s="122"/>
      <c r="D46" s="123"/>
      <c r="E46" s="124"/>
      <c r="F46" s="121"/>
      <c r="G46" s="122"/>
      <c r="H46" s="125"/>
      <c r="I46" s="4"/>
      <c r="J46" s="2"/>
    </row>
    <row r="47" spans="1:10" ht="15.75">
      <c r="A47" s="58" t="s">
        <v>33</v>
      </c>
      <c r="B47" s="121"/>
      <c r="C47" s="122"/>
      <c r="D47" s="123"/>
      <c r="E47" s="124"/>
      <c r="F47" s="121"/>
      <c r="G47" s="122"/>
      <c r="H47" s="125"/>
      <c r="I47" s="4"/>
      <c r="J47" s="2"/>
    </row>
    <row r="48" spans="1:10" ht="15.75">
      <c r="A48" s="58"/>
      <c r="B48" s="126" t="s">
        <v>22</v>
      </c>
      <c r="C48" s="127"/>
      <c r="D48" s="127"/>
      <c r="E48" s="127"/>
      <c r="F48" s="126" t="s">
        <v>22</v>
      </c>
      <c r="G48" s="127"/>
      <c r="H48" s="127"/>
      <c r="I48" s="4"/>
      <c r="J48" s="2"/>
    </row>
    <row r="49" spans="1:10" ht="15.75">
      <c r="A49" s="57" t="s">
        <v>24</v>
      </c>
      <c r="B49" s="126" t="s">
        <v>90</v>
      </c>
      <c r="C49" s="95" t="s">
        <v>127</v>
      </c>
      <c r="D49" s="96" t="s">
        <v>128</v>
      </c>
      <c r="E49" s="127"/>
      <c r="F49" s="126" t="s">
        <v>25</v>
      </c>
      <c r="G49" s="95" t="s">
        <v>120</v>
      </c>
      <c r="H49" s="96" t="s">
        <v>121</v>
      </c>
      <c r="I49" s="4"/>
      <c r="J49" s="2"/>
    </row>
    <row r="50" spans="1:10" ht="15.75">
      <c r="A50" s="54"/>
      <c r="B50" s="128"/>
      <c r="C50" s="129"/>
      <c r="D50" s="83"/>
      <c r="E50" s="124"/>
      <c r="F50" s="128"/>
      <c r="G50" s="129"/>
      <c r="H50" s="83"/>
      <c r="I50" s="4"/>
      <c r="J50" s="2"/>
    </row>
    <row r="51" spans="1:10" ht="15.75">
      <c r="A51" s="54" t="s">
        <v>34</v>
      </c>
      <c r="B51" s="102">
        <v>8</v>
      </c>
      <c r="C51" s="102">
        <v>518975</v>
      </c>
      <c r="D51" s="296">
        <v>606128.85</v>
      </c>
      <c r="E51" s="100"/>
      <c r="F51" s="102">
        <v>73</v>
      </c>
      <c r="G51" s="102">
        <v>275010703</v>
      </c>
      <c r="H51" s="296">
        <v>1208118542.05</v>
      </c>
      <c r="I51" s="4"/>
      <c r="J51" s="2"/>
    </row>
    <row r="52" spans="1:10" ht="15.75">
      <c r="A52" s="101"/>
      <c r="B52" s="97"/>
      <c r="C52" s="97"/>
      <c r="D52" s="296"/>
      <c r="E52" s="4"/>
      <c r="F52" s="97"/>
      <c r="G52" s="97"/>
      <c r="H52" s="296"/>
      <c r="I52" s="4"/>
      <c r="J52" s="2"/>
    </row>
    <row r="53" spans="1:10" ht="15.75">
      <c r="A53" s="54" t="s">
        <v>35</v>
      </c>
      <c r="B53" s="97">
        <v>2</v>
      </c>
      <c r="C53" s="97">
        <v>16446469</v>
      </c>
      <c r="D53" s="296">
        <v>83871865.11</v>
      </c>
      <c r="E53" s="4"/>
      <c r="F53" s="97">
        <v>6</v>
      </c>
      <c r="G53" s="97">
        <v>119902618</v>
      </c>
      <c r="H53" s="296">
        <v>1481395446.45</v>
      </c>
      <c r="I53" s="4"/>
      <c r="J53" s="2"/>
    </row>
    <row r="54" spans="1:10" ht="15.75">
      <c r="A54" s="101"/>
      <c r="B54" s="97"/>
      <c r="C54" s="97"/>
      <c r="D54" s="296"/>
      <c r="E54" s="4"/>
      <c r="F54" s="97"/>
      <c r="G54" s="97"/>
      <c r="H54" s="296"/>
      <c r="I54" s="4"/>
      <c r="J54" s="2"/>
    </row>
    <row r="55" spans="1:10" ht="15.75">
      <c r="A55" s="54" t="s">
        <v>36</v>
      </c>
      <c r="B55" s="97">
        <v>27</v>
      </c>
      <c r="C55" s="97">
        <v>1917504028</v>
      </c>
      <c r="D55" s="296">
        <v>6900402436.86</v>
      </c>
      <c r="E55" s="4"/>
      <c r="F55" s="97">
        <v>33</v>
      </c>
      <c r="G55" s="97">
        <v>132996067</v>
      </c>
      <c r="H55" s="296">
        <v>338442450.9</v>
      </c>
      <c r="I55" s="4"/>
      <c r="J55" s="2"/>
    </row>
    <row r="56" spans="1:10" ht="15.75">
      <c r="A56" s="101"/>
      <c r="B56" s="97"/>
      <c r="C56" s="97"/>
      <c r="D56" s="296"/>
      <c r="E56" s="4"/>
      <c r="F56" s="97"/>
      <c r="G56" s="97"/>
      <c r="H56" s="296"/>
      <c r="I56" s="4"/>
      <c r="J56" s="2"/>
    </row>
    <row r="57" spans="1:10" ht="15.75">
      <c r="A57" s="85" t="s">
        <v>37</v>
      </c>
      <c r="B57" s="97">
        <v>1</v>
      </c>
      <c r="C57" s="97">
        <v>1436316</v>
      </c>
      <c r="D57" s="296">
        <v>17738502.6</v>
      </c>
      <c r="E57" s="4"/>
      <c r="F57" s="97">
        <v>7</v>
      </c>
      <c r="G57" s="97">
        <v>653405</v>
      </c>
      <c r="H57" s="296">
        <v>862101.63</v>
      </c>
      <c r="I57" s="4"/>
      <c r="J57" s="2"/>
    </row>
    <row r="58" spans="1:10" ht="15.75">
      <c r="A58" s="101"/>
      <c r="B58" s="97"/>
      <c r="C58" s="97"/>
      <c r="D58" s="296"/>
      <c r="E58" s="4"/>
      <c r="F58" s="97"/>
      <c r="G58" s="97"/>
      <c r="H58" s="296"/>
      <c r="I58" s="4"/>
      <c r="J58" s="2"/>
    </row>
    <row r="59" spans="1:10" ht="15.75">
      <c r="A59" s="54" t="s">
        <v>38</v>
      </c>
      <c r="B59" s="130">
        <v>3</v>
      </c>
      <c r="C59" s="97">
        <v>9830884</v>
      </c>
      <c r="D59" s="296">
        <v>7867458.16</v>
      </c>
      <c r="E59" s="4"/>
      <c r="F59" s="130">
        <v>3</v>
      </c>
      <c r="G59" s="97">
        <v>43462478</v>
      </c>
      <c r="H59" s="296">
        <v>216377801.24</v>
      </c>
      <c r="I59" s="4"/>
      <c r="J59" s="2"/>
    </row>
    <row r="60" spans="1:10" ht="15.75">
      <c r="A60" s="101"/>
      <c r="B60" s="97"/>
      <c r="C60" s="97"/>
      <c r="D60" s="296"/>
      <c r="E60" s="4"/>
      <c r="F60" s="97"/>
      <c r="G60" s="97"/>
      <c r="H60" s="296"/>
      <c r="I60" s="4"/>
      <c r="J60" s="2"/>
    </row>
    <row r="61" spans="1:10" ht="15.75">
      <c r="A61" s="54" t="s">
        <v>110</v>
      </c>
      <c r="B61" s="97">
        <v>5</v>
      </c>
      <c r="C61" s="97">
        <v>1585891</v>
      </c>
      <c r="D61" s="296">
        <v>1477805.49</v>
      </c>
      <c r="E61" s="4"/>
      <c r="F61" s="97">
        <v>3</v>
      </c>
      <c r="G61" s="97">
        <v>8181489</v>
      </c>
      <c r="H61" s="296">
        <v>98326593.5</v>
      </c>
      <c r="I61" s="4"/>
      <c r="J61" s="2"/>
    </row>
    <row r="62" spans="1:10" ht="15.75">
      <c r="A62" s="101"/>
      <c r="B62" s="97"/>
      <c r="C62" s="97"/>
      <c r="D62" s="296"/>
      <c r="E62" s="4"/>
      <c r="F62" s="97"/>
      <c r="G62" s="97"/>
      <c r="H62" s="296"/>
      <c r="I62" s="4"/>
      <c r="J62" s="2"/>
    </row>
    <row r="63" spans="1:10" ht="15.75">
      <c r="A63" s="54" t="s">
        <v>39</v>
      </c>
      <c r="B63" s="97">
        <v>13</v>
      </c>
      <c r="C63" s="97">
        <v>583826</v>
      </c>
      <c r="D63" s="296">
        <v>4430393.4</v>
      </c>
      <c r="E63" s="4"/>
      <c r="F63" s="97">
        <v>23</v>
      </c>
      <c r="G63" s="97">
        <v>606763878</v>
      </c>
      <c r="H63" s="296">
        <v>5183092210.8</v>
      </c>
      <c r="I63" s="4"/>
      <c r="J63" s="2"/>
    </row>
    <row r="64" spans="1:10" ht="15.75">
      <c r="A64" s="101"/>
      <c r="B64" s="97"/>
      <c r="C64" s="97"/>
      <c r="D64" s="296"/>
      <c r="E64" s="4"/>
      <c r="F64" s="97"/>
      <c r="G64" s="97"/>
      <c r="H64" s="296"/>
      <c r="I64" s="4"/>
      <c r="J64" s="2"/>
    </row>
    <row r="65" spans="1:10" ht="15.75">
      <c r="A65" s="54" t="s">
        <v>40</v>
      </c>
      <c r="B65" s="97">
        <v>3</v>
      </c>
      <c r="C65" s="97">
        <v>5001714</v>
      </c>
      <c r="D65" s="296">
        <v>6895291.1</v>
      </c>
      <c r="E65" s="4"/>
      <c r="F65" s="97">
        <v>2</v>
      </c>
      <c r="G65" s="97">
        <v>303674377</v>
      </c>
      <c r="H65" s="296">
        <v>1232949248.21</v>
      </c>
      <c r="I65" s="4"/>
      <c r="J65" s="2"/>
    </row>
    <row r="66" spans="1:10" ht="15.75">
      <c r="A66" s="101"/>
      <c r="B66" s="97"/>
      <c r="C66" s="97"/>
      <c r="D66" s="296"/>
      <c r="E66" s="4"/>
      <c r="F66" s="97"/>
      <c r="G66" s="97"/>
      <c r="H66" s="296"/>
      <c r="I66" s="4"/>
      <c r="J66" s="2"/>
    </row>
    <row r="67" spans="1:10" ht="15.75">
      <c r="A67" s="54" t="s">
        <v>41</v>
      </c>
      <c r="B67" s="97"/>
      <c r="C67" s="97"/>
      <c r="D67" s="296"/>
      <c r="E67" s="4"/>
      <c r="F67" s="97">
        <v>9</v>
      </c>
      <c r="G67" s="97">
        <v>17203074</v>
      </c>
      <c r="H67" s="296">
        <v>49772357.9</v>
      </c>
      <c r="I67" s="4"/>
      <c r="J67" s="2"/>
    </row>
    <row r="68" spans="1:10" ht="15.75">
      <c r="A68" s="101"/>
      <c r="B68" s="97"/>
      <c r="C68" s="97"/>
      <c r="D68" s="296"/>
      <c r="E68" s="4"/>
      <c r="F68" s="97"/>
      <c r="G68" s="97"/>
      <c r="H68" s="296"/>
      <c r="I68" s="4"/>
      <c r="J68" s="2"/>
    </row>
    <row r="69" spans="1:10" ht="15.75">
      <c r="A69" s="54" t="s">
        <v>42</v>
      </c>
      <c r="B69" s="97"/>
      <c r="C69" s="97"/>
      <c r="D69" s="296"/>
      <c r="E69" s="4"/>
      <c r="F69" s="97">
        <v>6</v>
      </c>
      <c r="G69" s="97">
        <v>430859</v>
      </c>
      <c r="H69" s="296">
        <v>432451.81</v>
      </c>
      <c r="I69" s="4"/>
      <c r="J69" s="2"/>
    </row>
    <row r="70" spans="1:10" ht="15.75">
      <c r="A70" s="101"/>
      <c r="B70" s="97"/>
      <c r="C70" s="97"/>
      <c r="D70" s="296"/>
      <c r="E70" s="4"/>
      <c r="F70" s="97"/>
      <c r="G70" s="97"/>
      <c r="H70" s="296"/>
      <c r="I70" s="4"/>
      <c r="J70" s="2"/>
    </row>
    <row r="71" spans="1:10" ht="15.75">
      <c r="A71" s="54" t="s">
        <v>43</v>
      </c>
      <c r="B71" s="97"/>
      <c r="C71" s="97"/>
      <c r="D71" s="296"/>
      <c r="E71" s="4"/>
      <c r="F71" s="97">
        <v>0</v>
      </c>
      <c r="G71" s="97">
        <v>0</v>
      </c>
      <c r="H71" s="296">
        <v>0</v>
      </c>
      <c r="I71" s="4"/>
      <c r="J71" s="2"/>
    </row>
    <row r="72" spans="1:10" ht="15.75">
      <c r="A72" s="101"/>
      <c r="B72" s="317"/>
      <c r="C72" s="318"/>
      <c r="D72" s="317"/>
      <c r="E72" s="4"/>
      <c r="F72" s="317"/>
      <c r="G72" s="318"/>
      <c r="H72" s="317"/>
      <c r="I72" s="4"/>
      <c r="J72" s="2"/>
    </row>
    <row r="73" spans="1:10" ht="15.75">
      <c r="A73" s="54" t="s">
        <v>44</v>
      </c>
      <c r="B73" s="97"/>
      <c r="C73" s="97"/>
      <c r="D73" s="296"/>
      <c r="E73" s="4"/>
      <c r="F73" s="97">
        <v>14</v>
      </c>
      <c r="G73" s="97">
        <v>16705418</v>
      </c>
      <c r="H73" s="296">
        <v>137210768.63</v>
      </c>
      <c r="I73" s="4"/>
      <c r="J73" s="2"/>
    </row>
    <row r="74" spans="1:10" ht="16.5" thickBot="1">
      <c r="A74" s="104"/>
      <c r="B74" s="105"/>
      <c r="C74" s="105"/>
      <c r="D74" s="297"/>
      <c r="E74" s="131"/>
      <c r="F74" s="105"/>
      <c r="G74" s="105"/>
      <c r="H74" s="106"/>
      <c r="I74" s="4"/>
      <c r="J74" s="2"/>
    </row>
    <row r="75" spans="1:10" s="136" customFormat="1" ht="16.5" thickBot="1">
      <c r="A75" s="133" t="s">
        <v>27</v>
      </c>
      <c r="B75" s="134">
        <f>SUM(B51:B73)</f>
        <v>62</v>
      </c>
      <c r="C75" s="109">
        <f>SUM(C51:C73)</f>
        <v>1952908103</v>
      </c>
      <c r="D75" s="298">
        <f>SUM(D51:D73)</f>
        <v>7023289881.57</v>
      </c>
      <c r="E75" s="132" t="s">
        <v>0</v>
      </c>
      <c r="F75" s="134">
        <f>SUM(F51:F73)</f>
        <v>179</v>
      </c>
      <c r="G75" s="109">
        <f>SUM(G51:G73)</f>
        <v>1524984366</v>
      </c>
      <c r="H75" s="109">
        <f>SUM(H51:H73)</f>
        <v>9946979973.119999</v>
      </c>
      <c r="I75" s="89"/>
      <c r="J75" s="135"/>
    </row>
    <row r="76" spans="1:10" s="142" customFormat="1" ht="15.75">
      <c r="A76" s="137" t="s">
        <v>28</v>
      </c>
      <c r="B76" s="138">
        <f>B75/B78</f>
        <v>0.000986005089058524</v>
      </c>
      <c r="C76" s="138">
        <f>C75/C78</f>
        <v>0.43085709408274503</v>
      </c>
      <c r="D76" s="138">
        <f>D75/D78</f>
        <v>0.2598828954401437</v>
      </c>
      <c r="E76" s="139"/>
      <c r="F76" s="138">
        <f>F75/F78</f>
        <v>0.0049785837458975355</v>
      </c>
      <c r="G76" s="138">
        <f>G75/G78</f>
        <v>0.3554383316362723</v>
      </c>
      <c r="H76" s="138">
        <f>H75/H78</f>
        <v>0.41039915992681736</v>
      </c>
      <c r="I76" s="140"/>
      <c r="J76" s="141"/>
    </row>
    <row r="77" spans="1:10" s="142" customFormat="1" ht="16.5" thickBot="1">
      <c r="A77" s="148" t="s">
        <v>108</v>
      </c>
      <c r="B77" s="149">
        <f>(SUM(B51:B65)-SUM(F51:F65))/SUM(F51:F65)</f>
        <v>-0.5866666666666667</v>
      </c>
      <c r="C77" s="149">
        <f>(SUM(C51:C65)-SUM(G51:G65))/SUM(G51:G65)</f>
        <v>0.31010943809448827</v>
      </c>
      <c r="D77" s="149">
        <f>(SUM(D51:D65)-SUM(H51:H65))/SUM(H51:H65)</f>
        <v>-0.2803685085241637</v>
      </c>
      <c r="E77" s="143"/>
      <c r="F77" s="143"/>
      <c r="G77" s="144"/>
      <c r="H77" s="144"/>
      <c r="I77" s="140"/>
      <c r="J77" s="141"/>
    </row>
    <row r="78" spans="1:10" s="142" customFormat="1" ht="16.5" thickBot="1">
      <c r="A78" s="172" t="s">
        <v>29</v>
      </c>
      <c r="B78" s="173">
        <f>B75+B35</f>
        <v>62880</v>
      </c>
      <c r="C78" s="173">
        <f>C35+C75</f>
        <v>4532612158</v>
      </c>
      <c r="D78" s="174">
        <f>D35+D75</f>
        <v>27024825430.219997</v>
      </c>
      <c r="E78" s="132"/>
      <c r="F78" s="173">
        <f>F75+F35</f>
        <v>35954</v>
      </c>
      <c r="G78" s="173">
        <f>G35+G75</f>
        <v>4290433052</v>
      </c>
      <c r="H78" s="174">
        <f>H35+H75</f>
        <v>24237330249.15</v>
      </c>
      <c r="I78" s="62"/>
      <c r="J78" s="141"/>
    </row>
    <row r="79" spans="1:10" s="142" customFormat="1" ht="15.75">
      <c r="A79" s="145"/>
      <c r="B79" s="146"/>
      <c r="C79" s="147"/>
      <c r="D79" s="146"/>
      <c r="E79" s="146"/>
      <c r="F79" s="146"/>
      <c r="G79" s="147"/>
      <c r="H79" s="147"/>
      <c r="I79" s="140"/>
      <c r="J79" s="141"/>
    </row>
    <row r="80" spans="1:10" s="142" customFormat="1" ht="15.75">
      <c r="A80" s="148" t="s">
        <v>108</v>
      </c>
      <c r="B80" s="149">
        <f>(SUM(B12:B26,B51:B65)-SUM(F12:F26,F51:F65))/SUM(F12:F26,F51:F65)</f>
        <v>1.5952371125510751</v>
      </c>
      <c r="C80" s="149">
        <f>(SUM(C12:C26,C51:C65)-SUM(G12:G26,G51:G65))/SUM(G12:G26,G51:G65)</f>
        <v>0.26132679695723265</v>
      </c>
      <c r="D80" s="149">
        <f>(SUM(D12:D26,D51:D65)-SUM(H12:H26,H51:H65))/SUM(H12:H26,H51:H65)</f>
        <v>0.3832996454729212</v>
      </c>
      <c r="E80" s="140"/>
      <c r="F80" s="140"/>
      <c r="G80" s="150"/>
      <c r="H80" s="150"/>
      <c r="I80" s="140"/>
      <c r="J80" s="141"/>
    </row>
    <row r="81" spans="1:10" ht="15.75">
      <c r="A81" s="55"/>
      <c r="B81" s="4"/>
      <c r="C81" s="97"/>
      <c r="D81" s="4"/>
      <c r="E81" s="4"/>
      <c r="F81" s="4"/>
      <c r="G81" s="97"/>
      <c r="H81" s="97"/>
      <c r="I81" s="4"/>
      <c r="J81" s="2"/>
    </row>
    <row r="82" spans="1:10" ht="15.75">
      <c r="A82" s="85" t="s">
        <v>103</v>
      </c>
      <c r="B82" s="4"/>
      <c r="C82" s="102"/>
      <c r="D82" s="121">
        <f>21+19+23+20+20+22+22+20</f>
        <v>167</v>
      </c>
      <c r="E82" s="4"/>
      <c r="F82" s="4"/>
      <c r="G82" s="97"/>
      <c r="H82" s="97"/>
      <c r="I82" s="4"/>
      <c r="J82" s="2"/>
    </row>
    <row r="83" spans="1:36" ht="15.75">
      <c r="A83" s="85" t="s">
        <v>126</v>
      </c>
      <c r="B83" s="4"/>
      <c r="C83" s="102"/>
      <c r="D83" s="121">
        <v>251</v>
      </c>
      <c r="E83" s="4"/>
      <c r="F83" s="4"/>
      <c r="G83" s="97"/>
      <c r="H83" s="97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9" ht="12.75">
      <c r="H89" s="3"/>
    </row>
    <row r="90" ht="12.75">
      <c r="H90" s="3"/>
    </row>
  </sheetData>
  <mergeCells count="1">
    <mergeCell ref="A6:I6"/>
  </mergeCells>
  <printOptions horizontalCentered="1" verticalCentered="1"/>
  <pageMargins left="0.5" right="0.5" top="1" bottom="1" header="0.5" footer="0.5"/>
  <pageSetup fitToHeight="2" fitToWidth="1" horizontalDpi="300" verticalDpi="300" orientation="landscape" pageOrder="overThenDown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Price appreciation</dc:title>
  <dc:subject>Month and Y-T-D Stock Price Analysis</dc:subject>
  <dc:creator>Ray Johnson</dc:creator>
  <cp:keywords/>
  <dc:description/>
  <cp:lastModifiedBy>WENTY</cp:lastModifiedBy>
  <cp:lastPrinted>2004-08-31T19:58:09Z</cp:lastPrinted>
  <dcterms:created xsi:type="dcterms:W3CDTF">1999-08-27T15:10:57Z</dcterms:created>
  <dcterms:modified xsi:type="dcterms:W3CDTF">2004-08-31T20:51:59Z</dcterms:modified>
  <cp:category/>
  <cp:version/>
  <cp:contentType/>
  <cp:contentStatus/>
</cp:coreProperties>
</file>