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4 vs 2003" sheetId="3" r:id="rId3"/>
  </sheets>
  <definedNames>
    <definedName name="_xlnm.Print_Area" localSheetId="2">'mkt2004 vs 2003'!$A$1:$I$68</definedName>
    <definedName name="_xlnm.Print_Area" localSheetId="1">'winners &amp; losers'!$A$2:$H$50</definedName>
    <definedName name="Z_9A1D5FD1_33D0_11D3_80C6_000629376EB2_.wvu.PrintArea" localSheetId="2" hidden="1">'mkt2004 vs 2003'!$A$1:$I$68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'mkt2004 vs 2003'!$29:$29</definedName>
  </definedNames>
  <calcPr fullCalcOnLoad="1"/>
</workbook>
</file>

<file path=xl/sharedStrings.xml><?xml version="1.0" encoding="utf-8"?>
<sst xmlns="http://schemas.openxmlformats.org/spreadsheetml/2006/main" count="232" uniqueCount="131">
  <si>
    <t xml:space="preserve"> </t>
  </si>
  <si>
    <t>Jamaica Stock Exchange</t>
  </si>
  <si>
    <t>Stock Price Analysis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</si>
  <si>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</si>
  <si>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</si>
  <si>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</si>
  <si>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</si>
  <si>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</si>
  <si>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</si>
  <si>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</si>
  <si>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</si>
  <si>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</si>
  <si>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</si>
  <si>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</si>
  <si>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</si>
  <si>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</si>
  <si>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>TOP DECLINING</t>
  </si>
  <si>
    <t xml:space="preserve">Month 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</si>
  <si>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</si>
  <si>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</si>
  <si>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</si>
  <si>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</si>
  <si>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</si>
  <si>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</si>
  <si>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</si>
  <si>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</si>
  <si>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</si>
  <si>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</si>
  <si>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</si>
  <si>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</si>
  <si>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</si>
  <si>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</si>
  <si>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</si>
  <si>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</si>
  <si>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</si>
  <si>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</si>
  <si>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</si>
  <si>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</si>
  <si>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</si>
  <si>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Year-to-Date</t>
  </si>
  <si>
    <t>1 Month</t>
  </si>
  <si>
    <t>Desnoes &amp; Geddes</t>
  </si>
  <si>
    <t>Gleaner Company</t>
  </si>
  <si>
    <t>Seprod</t>
  </si>
  <si>
    <t>s</t>
  </si>
  <si>
    <t>Grace, Kennedy &amp; Co.</t>
  </si>
  <si>
    <t>West Indies Pulp &amp; Paper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</si>
  <si>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</si>
  <si>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</si>
  <si>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</si>
  <si>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</si>
  <si>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</si>
  <si>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</si>
  <si>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</si>
  <si>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</si>
  <si>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</si>
  <si>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</si>
  <si>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</si>
  <si>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</si>
  <si>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</si>
  <si>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</si>
  <si>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</si>
  <si>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</si>
  <si>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</si>
  <si>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</si>
  <si>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</si>
  <si>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</si>
  <si>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</si>
  <si>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</si>
  <si>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</si>
  <si>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</si>
  <si>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</si>
  <si>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</si>
  <si>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</si>
  <si>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</si>
  <si>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</si>
  <si>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</si>
  <si>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</si>
  <si>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</si>
  <si>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</si>
  <si>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</si>
  <si>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</si>
  <si>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</si>
  <si>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</si>
  <si>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</si>
  <si>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</si>
  <si>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</si>
  <si>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</si>
  <si>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</si>
  <si>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</si>
  <si>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</si>
  <si>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</si>
  <si>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</si>
  <si>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</si>
  <si>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</si>
  <si>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</si>
  <si>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</si>
  <si>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</si>
  <si>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</si>
  <si>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</si>
  <si>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</si>
  <si>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</si>
  <si>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</si>
  <si>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Number of trading days (2003) </t>
  </si>
  <si>
    <t>Monthly Trading Statistics (2004 vs 2003)</t>
  </si>
  <si>
    <t>Year-to-Date compares current month with December 2003</t>
  </si>
  <si>
    <t>Securities</t>
  </si>
  <si>
    <t>% Change on</t>
  </si>
  <si>
    <t>suspended security</t>
  </si>
  <si>
    <t>n</t>
  </si>
  <si>
    <t>c</t>
  </si>
  <si>
    <t>newly listed</t>
  </si>
  <si>
    <t>adjusted for  bonus issue</t>
  </si>
  <si>
    <t>adjusted for Stock consolidation (reverse split)</t>
  </si>
  <si>
    <t>KEY</t>
  </si>
  <si>
    <t>LAST SALE</t>
  </si>
  <si>
    <t>OPEN</t>
  </si>
  <si>
    <t>CLOSE</t>
  </si>
  <si>
    <t xml:space="preserve">No. of </t>
  </si>
  <si>
    <t>Value 2004</t>
  </si>
  <si>
    <t>Volume 2004</t>
  </si>
  <si>
    <t>Volume 2003</t>
  </si>
  <si>
    <t>Value 2003</t>
  </si>
  <si>
    <t>BLOCK TRANSACTION</t>
  </si>
  <si>
    <t>TOTAL (ORD)</t>
  </si>
  <si>
    <t>ORDINARY TRANSACTION</t>
  </si>
  <si>
    <t>JAMAICA STOCK EXCHANGE</t>
  </si>
  <si>
    <t>5:1:33</t>
  </si>
  <si>
    <t>33:3:1</t>
  </si>
  <si>
    <t>37:1:1</t>
  </si>
  <si>
    <t>(MAY 31, 2004)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</si>
</sst>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2" fontId="0" fillId="0" borderId="0" xfId="0" applyAlignment="1">
      <alignment/>
    </xf>
    <xf numFmtId="2" fontId="7" fillId="0" borderId="0" xfId="0" applyFont="1" applyFill="1" applyBorder="1" applyAlignment="1">
      <alignment/>
    </xf>
    <xf numFmtId="2" fontId="8" fillId="0" borderId="0" xfId="0" applyFont="1" applyFill="1" applyBorder="1" applyAlignment="1">
      <alignment horizontal="center"/>
    </xf>
    <xf numFmtId="2" fontId="8" fillId="0" borderId="1" xfId="0" applyFont="1" applyFill="1" applyBorder="1" applyAlignment="1">
      <alignment horizontal="center"/>
    </xf>
    <xf numFmtId="2" fontId="7" fillId="0" borderId="2" xfId="0" applyFont="1" applyFill="1" applyBorder="1" applyAlignment="1">
      <alignment/>
    </xf>
    <xf numFmtId="2" fontId="7" fillId="0" borderId="1" xfId="0" applyFont="1" applyFill="1" applyBorder="1" applyAlignment="1">
      <alignment/>
    </xf>
    <xf numFmtId="2" fontId="8" fillId="0" borderId="3" xfId="0" applyFont="1" applyFill="1" applyBorder="1" applyAlignment="1">
      <alignment horizontal="center"/>
    </xf>
    <xf numFmtId="2" fontId="8" fillId="0" borderId="4" xfId="0" applyFont="1" applyFill="1" applyBorder="1" applyAlignment="1">
      <alignment horizontal="center"/>
    </xf>
    <xf numFmtId="2" fontId="8" fillId="0" borderId="3" xfId="0" applyFont="1" applyFill="1" applyBorder="1" applyAlignment="1" applyProtection="1">
      <alignment horizontal="center"/>
      <protection/>
    </xf>
    <xf numFmtId="2" fontId="8" fillId="0" borderId="4" xfId="0" applyFont="1" applyFill="1" applyBorder="1" applyAlignment="1" applyProtection="1">
      <alignment horizontal="center"/>
      <protection/>
    </xf>
    <xf numFmtId="2" fontId="8" fillId="0" borderId="1" xfId="0" applyFont="1" applyFill="1" applyBorder="1" applyAlignment="1" applyProtection="1">
      <alignment horizontal="center"/>
      <protection/>
    </xf>
    <xf numFmtId="15" fontId="8" fillId="0" borderId="3" xfId="0" applyNumberFormat="1" applyFont="1" applyFill="1" applyBorder="1" applyAlignment="1" applyProtection="1">
      <alignment horizontal="center"/>
      <protection/>
    </xf>
    <xf numFmtId="15" fontId="8" fillId="0" borderId="4" xfId="0" applyNumberFormat="1" applyFont="1" applyFill="1" applyBorder="1" applyAlignment="1" applyProtection="1">
      <alignment horizontal="center"/>
      <protection/>
    </xf>
    <xf numFmtId="15" fontId="8" fillId="0" borderId="1" xfId="0" applyNumberFormat="1" applyFont="1" applyFill="1" applyBorder="1" applyAlignment="1" applyProtection="1">
      <alignment horizontal="center"/>
      <protection/>
    </xf>
    <xf numFmtId="1" fontId="8" fillId="0" borderId="3" xfId="0" applyNumberFormat="1" applyFont="1" applyFill="1" applyBorder="1" applyAlignment="1" applyProtection="1" quotePrefix="1">
      <alignment horizontal="center"/>
      <protection/>
    </xf>
    <xf numFmtId="1" fontId="8" fillId="0" borderId="4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 horizontal="center"/>
      <protection/>
    </xf>
    <xf numFmtId="2" fontId="7" fillId="0" borderId="5" xfId="0" applyFont="1" applyFill="1" applyBorder="1" applyAlignment="1">
      <alignment/>
    </xf>
    <xf numFmtId="2" fontId="8" fillId="0" borderId="6" xfId="0" applyFont="1" applyFill="1" applyBorder="1" applyAlignment="1" quotePrefix="1">
      <alignment horizontal="center"/>
    </xf>
    <xf numFmtId="2" fontId="8" fillId="0" borderId="7" xfId="0" applyFont="1" applyFill="1" applyBorder="1" applyAlignment="1" quotePrefix="1">
      <alignment horizontal="center"/>
    </xf>
    <xf numFmtId="2" fontId="8" fillId="0" borderId="5" xfId="0" applyFont="1" applyFill="1" applyBorder="1" applyAlignment="1" quotePrefix="1">
      <alignment horizontal="center"/>
    </xf>
    <xf numFmtId="2" fontId="7" fillId="0" borderId="8" xfId="0" applyFont="1" applyFill="1" applyBorder="1" applyAlignment="1" applyProtection="1">
      <alignment horizontal="left"/>
      <protection/>
    </xf>
    <xf numFmtId="2" fontId="7" fillId="0" borderId="9" xfId="0" applyFont="1" applyFill="1" applyBorder="1" applyAlignment="1" applyProtection="1">
      <alignment horizontal="left"/>
      <protection/>
    </xf>
    <xf numFmtId="2" fontId="7" fillId="0" borderId="1" xfId="0" applyNumberFormat="1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Border="1" applyAlignment="1">
      <alignment/>
    </xf>
    <xf numFmtId="2" fontId="7" fillId="0" borderId="9" xfId="0" applyFont="1" applyFill="1" applyBorder="1" applyAlignment="1" applyProtection="1" quotePrefix="1">
      <alignment horizontal="left"/>
      <protection/>
    </xf>
    <xf numFmtId="2" fontId="8" fillId="0" borderId="8" xfId="0" applyFont="1" applyFill="1" applyBorder="1" applyAlignment="1" quotePrefix="1">
      <alignment horizontal="left"/>
    </xf>
    <xf numFmtId="2" fontId="8" fillId="0" borderId="10" xfId="0" applyFont="1" applyFill="1" applyBorder="1" applyAlignment="1" applyProtection="1">
      <alignment horizontal="right"/>
      <protection/>
    </xf>
    <xf numFmtId="2" fontId="8" fillId="0" borderId="10" xfId="0" applyFont="1" applyFill="1" applyBorder="1" applyAlignment="1">
      <alignment horizontal="right"/>
    </xf>
    <xf numFmtId="2" fontId="7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10" fontId="8" fillId="0" borderId="2" xfId="0" applyNumberFormat="1" applyFont="1" applyFill="1" applyBorder="1" applyAlignment="1">
      <alignment horizontal="right"/>
    </xf>
    <xf numFmtId="2" fontId="8" fillId="0" borderId="11" xfId="0" applyFont="1" applyFill="1" applyBorder="1" applyAlignment="1" applyProtection="1" quotePrefix="1">
      <alignment horizontal="left"/>
      <protection/>
    </xf>
    <xf numFmtId="2" fontId="8" fillId="0" borderId="12" xfId="0" applyFont="1" applyFill="1" applyBorder="1" applyAlignment="1" applyProtection="1">
      <alignment horizontal="right"/>
      <protection/>
    </xf>
    <xf numFmtId="2" fontId="7" fillId="0" borderId="12" xfId="0" applyFont="1" applyFill="1" applyBorder="1" applyAlignment="1">
      <alignment horizontal="right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" fontId="8" fillId="0" borderId="8" xfId="0" applyFont="1" applyFill="1" applyBorder="1" applyAlignment="1" applyProtection="1">
      <alignment horizontal="left"/>
      <protection/>
    </xf>
    <xf numFmtId="2" fontId="8" fillId="0" borderId="9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/>
    </xf>
    <xf numFmtId="2" fontId="8" fillId="0" borderId="11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8" fillId="0" borderId="0" xfId="0" applyFont="1" applyFill="1" applyBorder="1" applyAlignment="1" applyProtection="1" quotePrefix="1">
      <alignment horizontal="right"/>
      <protection/>
    </xf>
    <xf numFmtId="2" fontId="8" fillId="0" borderId="0" xfId="0" applyFont="1" applyFill="1" applyBorder="1" applyAlignment="1" applyProtection="1" quotePrefix="1">
      <alignment horizontal="lef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>
      <alignment/>
    </xf>
    <xf numFmtId="2" fontId="7" fillId="0" borderId="2" xfId="0" applyFont="1" applyFill="1" applyBorder="1" applyAlignment="1">
      <alignment horizontal="right"/>
    </xf>
    <xf numFmtId="2" fontId="7" fillId="0" borderId="1" xfId="0" applyFont="1" applyFill="1" applyBorder="1" applyAlignment="1">
      <alignment horizontal="right"/>
    </xf>
    <xf numFmtId="2" fontId="8" fillId="0" borderId="9" xfId="0" applyFont="1" applyFill="1" applyBorder="1" applyAlignment="1">
      <alignment/>
    </xf>
    <xf numFmtId="190" fontId="7" fillId="0" borderId="1" xfId="0" applyNumberFormat="1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2" fontId="7" fillId="0" borderId="5" xfId="0" applyFont="1" applyFill="1" applyBorder="1" applyAlignment="1">
      <alignment horizontal="right"/>
    </xf>
    <xf numFmtId="2" fontId="7" fillId="0" borderId="12" xfId="0" applyFont="1" applyFill="1" applyBorder="1" applyAlignment="1">
      <alignment/>
    </xf>
    <xf numFmtId="2" fontId="8" fillId="0" borderId="11" xfId="0" applyFont="1" applyFill="1" applyBorder="1" applyAlignment="1">
      <alignment/>
    </xf>
    <xf numFmtId="40" fontId="7" fillId="0" borderId="12" xfId="0" applyNumberFormat="1" applyFont="1" applyFill="1" applyBorder="1" applyAlignment="1">
      <alignment/>
    </xf>
    <xf numFmtId="2" fontId="8" fillId="0" borderId="12" xfId="0" applyFont="1" applyFill="1" applyBorder="1" applyAlignment="1">
      <alignment/>
    </xf>
    <xf numFmtId="190" fontId="7" fillId="0" borderId="5" xfId="0" applyNumberFormat="1" applyFont="1" applyFill="1" applyBorder="1" applyAlignment="1">
      <alignment/>
    </xf>
    <xf numFmtId="2" fontId="8" fillId="0" borderId="8" xfId="0" applyFont="1" applyFill="1" applyBorder="1" applyAlignment="1" applyProtection="1" quotePrefix="1">
      <alignment horizontal="left"/>
      <protection/>
    </xf>
    <xf numFmtId="3" fontId="8" fillId="0" borderId="10" xfId="0" applyNumberFormat="1" applyFont="1" applyFill="1" applyBorder="1" applyAlignment="1">
      <alignment horizontal="center"/>
    </xf>
    <xf numFmtId="39" fontId="7" fillId="0" borderId="10" xfId="0" applyNumberFormat="1" applyFont="1" applyFill="1" applyBorder="1" applyAlignment="1">
      <alignment/>
    </xf>
    <xf numFmtId="10" fontId="7" fillId="0" borderId="2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2" fontId="7" fillId="0" borderId="0" xfId="0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/>
    </xf>
    <xf numFmtId="10" fontId="7" fillId="0" borderId="12" xfId="21" applyNumberFormat="1" applyFont="1" applyFill="1" applyBorder="1" applyAlignment="1">
      <alignment/>
    </xf>
    <xf numFmtId="39" fontId="7" fillId="0" borderId="12" xfId="0" applyNumberFormat="1" applyFont="1" applyFill="1" applyBorder="1" applyAlignment="1">
      <alignment/>
    </xf>
    <xf numFmtId="10" fontId="7" fillId="0" borderId="5" xfId="0" applyNumberFormat="1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2" fontId="13" fillId="0" borderId="0" xfId="0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3" fillId="0" borderId="5" xfId="0" applyFont="1" applyFill="1" applyBorder="1" applyAlignment="1">
      <alignment/>
    </xf>
    <xf numFmtId="2" fontId="12" fillId="0" borderId="11" xfId="0" applyFont="1" applyFill="1" applyBorder="1" applyAlignment="1" applyProtection="1" quotePrefix="1">
      <alignment horizontal="left"/>
      <protection/>
    </xf>
    <xf numFmtId="2" fontId="12" fillId="0" borderId="9" xfId="0" applyFont="1" applyFill="1" applyBorder="1" applyAlignment="1" applyProtection="1">
      <alignment horizontal="left"/>
      <protection/>
    </xf>
    <xf numFmtId="2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2" fontId="12" fillId="0" borderId="9" xfId="0" applyFont="1" applyFill="1" applyBorder="1" applyAlignment="1">
      <alignment/>
    </xf>
    <xf numFmtId="2" fontId="13" fillId="0" borderId="12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3" fillId="0" borderId="11" xfId="0" applyFont="1" applyFill="1" applyBorder="1" applyAlignment="1">
      <alignment/>
    </xf>
    <xf numFmtId="2" fontId="9" fillId="2" borderId="0" xfId="0" applyFont="1" applyFill="1" applyBorder="1" applyAlignment="1" applyProtection="1">
      <alignment horizontal="center"/>
      <protection/>
    </xf>
    <xf numFmtId="2" fontId="9" fillId="2" borderId="1" xfId="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 horizontal="right"/>
      <protection/>
    </xf>
    <xf numFmtId="17" fontId="8" fillId="0" borderId="0" xfId="0" applyNumberFormat="1" applyFont="1" applyFill="1" applyBorder="1" applyAlignment="1" applyProtection="1" quotePrefix="1">
      <alignment horizontal="center"/>
      <protection/>
    </xf>
    <xf numFmtId="2" fontId="8" fillId="0" borderId="0" xfId="0" applyFont="1" applyFill="1" applyBorder="1" applyAlignment="1" applyProtection="1" quotePrefix="1">
      <alignment horizontal="center"/>
      <protection/>
    </xf>
    <xf numFmtId="2" fontId="7" fillId="0" borderId="0" xfId="21" applyNumberFormat="1" applyFont="1" applyFill="1" applyBorder="1" applyAlignment="1" applyProtection="1">
      <alignment/>
      <protection/>
    </xf>
    <xf numFmtId="173" fontId="7" fillId="0" borderId="1" xfId="0" applyNumberFormat="1" applyFont="1" applyFill="1" applyBorder="1" applyAlignment="1" applyProtection="1">
      <alignment horizontal="right"/>
      <protection locked="0"/>
    </xf>
    <xf numFmtId="2" fontId="7" fillId="0" borderId="11" xfId="0" applyFont="1" applyFill="1" applyBorder="1" applyAlignment="1">
      <alignment/>
    </xf>
    <xf numFmtId="188" fontId="7" fillId="0" borderId="12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>
      <alignment/>
    </xf>
    <xf numFmtId="40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12" xfId="21" applyNumberFormat="1" applyFont="1" applyFill="1" applyBorder="1" applyAlignment="1" applyProtection="1">
      <alignment/>
      <protection/>
    </xf>
    <xf numFmtId="173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5" xfId="0" applyNumberFormat="1" applyFont="1" applyFill="1" applyBorder="1" applyAlignment="1">
      <alignment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Font="1" applyFill="1" applyBorder="1" applyAlignment="1" applyProtection="1">
      <alignment horizontal="right"/>
      <protection/>
    </xf>
    <xf numFmtId="2" fontId="7" fillId="0" borderId="0" xfId="0" applyFont="1" applyFill="1" applyBorder="1" applyAlignment="1" applyProtection="1" quotePrefix="1">
      <alignment horizontal="left"/>
      <protection/>
    </xf>
    <xf numFmtId="2" fontId="7" fillId="0" borderId="0" xfId="0" applyFont="1" applyFill="1" applyBorder="1" applyAlignment="1" applyProtection="1" quotePrefix="1">
      <alignment horizontal="right"/>
      <protection/>
    </xf>
    <xf numFmtId="39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>
      <alignment horizontal="right"/>
    </xf>
    <xf numFmtId="2" fontId="7" fillId="0" borderId="9" xfId="0" applyFont="1" applyFill="1" applyBorder="1" applyAlignment="1" applyProtection="1">
      <alignment horizontal="left" indent="1"/>
      <protection/>
    </xf>
    <xf numFmtId="2" fontId="7" fillId="0" borderId="11" xfId="0" applyFont="1" applyFill="1" applyBorder="1" applyAlignment="1">
      <alignment horizontal="left" indent="1"/>
    </xf>
    <xf numFmtId="2" fontId="7" fillId="0" borderId="0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>
      <alignment horizontal="left" indent="1"/>
    </xf>
    <xf numFmtId="39" fontId="7" fillId="0" borderId="0" xfId="0" applyNumberFormat="1" applyFont="1" applyFill="1" applyBorder="1" applyAlignment="1" applyProtection="1">
      <alignment horizontal="left" indent="1"/>
      <protection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3" xfId="0" applyFont="1" applyFill="1" applyBorder="1" applyAlignment="1" applyProtection="1">
      <alignment horizontal="center" vertical="center"/>
      <protection/>
    </xf>
    <xf numFmtId="2" fontId="14" fillId="2" borderId="13" xfId="0" applyFont="1" applyFill="1" applyBorder="1" applyAlignment="1">
      <alignment horizontal="center" vertical="center"/>
    </xf>
    <xf numFmtId="2" fontId="14" fillId="2" borderId="14" xfId="0" applyFont="1" applyFill="1" applyBorder="1" applyAlignment="1" applyProtection="1">
      <alignment horizontal="center" vertical="center"/>
      <protection/>
    </xf>
    <xf numFmtId="2" fontId="14" fillId="2" borderId="14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 horizontal="right"/>
      <protection/>
    </xf>
    <xf numFmtId="7" fontId="13" fillId="0" borderId="2" xfId="0" applyNumberFormat="1" applyFont="1" applyBorder="1" applyAlignment="1" applyProtection="1">
      <alignment/>
      <protection/>
    </xf>
    <xf numFmtId="39" fontId="13" fillId="0" borderId="8" xfId="0" applyNumberFormat="1" applyFont="1" applyBorder="1" applyAlignment="1" applyProtection="1">
      <alignment/>
      <protection/>
    </xf>
    <xf numFmtId="3" fontId="13" fillId="0" borderId="2" xfId="0" applyNumberFormat="1" applyFont="1" applyBorder="1" applyAlignment="1" applyProtection="1">
      <alignment horizontal="right"/>
      <protection/>
    </xf>
    <xf numFmtId="7" fontId="13" fillId="0" borderId="10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9" xfId="0" applyFont="1" applyBorder="1" applyAlignment="1">
      <alignment horizontal="left"/>
    </xf>
    <xf numFmtId="3" fontId="13" fillId="0" borderId="9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1" xfId="0" applyNumberFormat="1" applyFont="1" applyBorder="1" applyAlignment="1" applyProtection="1">
      <alignment/>
      <protection/>
    </xf>
    <xf numFmtId="39" fontId="13" fillId="0" borderId="9" xfId="0" applyNumberFormat="1" applyFont="1" applyBorder="1" applyAlignment="1" applyProtection="1">
      <alignment/>
      <protection/>
    </xf>
    <xf numFmtId="3" fontId="13" fillId="0" borderId="1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9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1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9" xfId="0" applyFont="1" applyBorder="1" applyAlignment="1" applyProtection="1" quotePrefix="1">
      <alignment horizontal="left"/>
      <protection/>
    </xf>
    <xf numFmtId="2" fontId="12" fillId="3" borderId="17" xfId="0" applyFont="1" applyFill="1" applyBorder="1" applyAlignment="1">
      <alignment/>
    </xf>
    <xf numFmtId="37" fontId="12" fillId="3" borderId="17" xfId="0" applyNumberFormat="1" applyFont="1" applyFill="1" applyBorder="1" applyAlignment="1" applyProtection="1">
      <alignment/>
      <protection/>
    </xf>
    <xf numFmtId="3" fontId="12" fillId="3" borderId="18" xfId="0" applyNumberFormat="1" applyFont="1" applyFill="1" applyBorder="1" applyAlignment="1" applyProtection="1">
      <alignment/>
      <protection/>
    </xf>
    <xf numFmtId="7" fontId="12" fillId="3" borderId="19" xfId="0" applyNumberFormat="1" applyFont="1" applyFill="1" applyBorder="1" applyAlignment="1" applyProtection="1">
      <alignment/>
      <protection/>
    </xf>
    <xf numFmtId="39" fontId="12" fillId="3" borderId="17" xfId="0" applyNumberFormat="1" applyFont="1" applyFill="1" applyBorder="1" applyAlignment="1" applyProtection="1">
      <alignment/>
      <protection/>
    </xf>
    <xf numFmtId="37" fontId="12" fillId="3" borderId="18" xfId="0" applyNumberFormat="1" applyFont="1" applyFill="1" applyBorder="1" applyAlignment="1" applyProtection="1">
      <alignment/>
      <protection/>
    </xf>
    <xf numFmtId="3" fontId="12" fillId="3" borderId="19" xfId="0" applyNumberFormat="1" applyFont="1" applyFill="1" applyBorder="1" applyAlignment="1" applyProtection="1">
      <alignment/>
      <protection/>
    </xf>
    <xf numFmtId="39" fontId="12" fillId="3" borderId="19" xfId="0" applyNumberFormat="1" applyFont="1" applyFill="1" applyBorder="1" applyAlignment="1" applyProtection="1">
      <alignment/>
      <protection/>
    </xf>
    <xf numFmtId="2" fontId="12" fillId="0" borderId="9" xfId="0" applyFont="1" applyFill="1" applyBorder="1" applyAlignment="1" applyProtection="1" quotePrefix="1">
      <alignment horizontal="left"/>
      <protection/>
    </xf>
    <xf numFmtId="10" fontId="13" fillId="0" borderId="9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9" xfId="0" applyNumberFormat="1" applyFont="1" applyFill="1" applyBorder="1" applyAlignment="1">
      <alignment/>
    </xf>
    <xf numFmtId="3" fontId="13" fillId="0" borderId="9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 applyProtection="1">
      <alignment/>
      <protection/>
    </xf>
    <xf numFmtId="2" fontId="13" fillId="0" borderId="9" xfId="0" applyFont="1" applyFill="1" applyBorder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5" fontId="13" fillId="0" borderId="5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/>
      <protection/>
    </xf>
    <xf numFmtId="180" fontId="13" fillId="0" borderId="12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>
      <alignment horizont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9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0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9" xfId="0" applyFont="1" applyBorder="1" applyAlignment="1">
      <alignment horizontal="left"/>
    </xf>
    <xf numFmtId="2" fontId="12" fillId="0" borderId="9" xfId="0" applyFont="1" applyBorder="1" applyAlignment="1" applyProtection="1" quotePrefix="1">
      <alignment horizontal="left"/>
      <protection/>
    </xf>
    <xf numFmtId="2" fontId="13" fillId="0" borderId="9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7" xfId="0" applyFont="1" applyFill="1" applyBorder="1" applyAlignment="1" applyProtection="1" quotePrefix="1">
      <alignment horizontal="left"/>
      <protection/>
    </xf>
    <xf numFmtId="1" fontId="12" fillId="3" borderId="17" xfId="0" applyNumberFormat="1" applyFont="1" applyFill="1" applyBorder="1" applyAlignment="1">
      <alignment/>
    </xf>
    <xf numFmtId="8" fontId="12" fillId="3" borderId="19" xfId="0" applyNumberFormat="1" applyFont="1" applyFill="1" applyBorder="1" applyAlignment="1" applyProtection="1">
      <alignment/>
      <protection/>
    </xf>
    <xf numFmtId="1" fontId="12" fillId="3" borderId="18" xfId="0" applyNumberFormat="1" applyFont="1" applyFill="1" applyBorder="1" applyAlignment="1">
      <alignment/>
    </xf>
    <xf numFmtId="10" fontId="12" fillId="0" borderId="9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0" fontId="12" fillId="0" borderId="12" xfId="0" applyNumberFormat="1" applyFont="1" applyFill="1" applyBorder="1" applyAlignment="1">
      <alignment/>
    </xf>
    <xf numFmtId="10" fontId="12" fillId="0" borderId="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0" xfId="0" applyFont="1" applyFill="1" applyBorder="1" applyAlignment="1" quotePrefix="1">
      <alignment horizontal="left"/>
    </xf>
    <xf numFmtId="3" fontId="12" fillId="3" borderId="20" xfId="0" applyNumberFormat="1" applyFont="1" applyFill="1" applyBorder="1" applyAlignment="1">
      <alignment/>
    </xf>
    <xf numFmtId="180" fontId="12" fillId="3" borderId="20" xfId="0" applyNumberFormat="1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8" fillId="0" borderId="5" xfId="0" applyFont="1" applyFill="1" applyBorder="1" applyAlignment="1" applyProtection="1">
      <alignment horizontal="center"/>
      <protection/>
    </xf>
    <xf numFmtId="2" fontId="8" fillId="0" borderId="8" xfId="0" applyFont="1" applyFill="1" applyBorder="1" applyAlignment="1" applyProtection="1">
      <alignment horizontal="center"/>
      <protection/>
    </xf>
    <xf numFmtId="2" fontId="8" fillId="0" borderId="2" xfId="0" applyFont="1" applyFill="1" applyBorder="1" applyAlignment="1" applyProtection="1">
      <alignment horizontal="center"/>
      <protection/>
    </xf>
    <xf numFmtId="2" fontId="8" fillId="0" borderId="9" xfId="0" applyFont="1" applyFill="1" applyBorder="1" applyAlignment="1" applyProtection="1">
      <alignment horizontal="center"/>
      <protection/>
    </xf>
    <xf numFmtId="2" fontId="8" fillId="0" borderId="1" xfId="0" applyFont="1" applyFill="1" applyBorder="1" applyAlignment="1" applyProtection="1">
      <alignment horizontal="center"/>
      <protection/>
    </xf>
    <xf numFmtId="2" fontId="8" fillId="0" borderId="2" xfId="0" applyFont="1" applyFill="1" applyBorder="1" applyAlignment="1" applyProtection="1">
      <alignment horizontal="right"/>
      <protection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40" fontId="7" fillId="0" borderId="8" xfId="0" applyNumberFormat="1" applyFont="1" applyFill="1" applyBorder="1" applyAlignment="1" applyProtection="1">
      <alignment/>
      <protection/>
    </xf>
    <xf numFmtId="188" fontId="7" fillId="0" borderId="22" xfId="0" applyNumberFormat="1" applyFont="1" applyFill="1" applyBorder="1" applyAlignment="1">
      <alignment/>
    </xf>
    <xf numFmtId="2" fontId="8" fillId="0" borderId="11" xfId="0" applyFont="1" applyFill="1" applyBorder="1" applyAlignment="1" applyProtection="1">
      <alignment horizontal="center"/>
      <protection/>
    </xf>
    <xf numFmtId="40" fontId="7" fillId="0" borderId="10" xfId="0" applyNumberFormat="1" applyFont="1" applyFill="1" applyBorder="1" applyAlignment="1" applyProtection="1">
      <alignment/>
      <protection/>
    </xf>
    <xf numFmtId="40" fontId="7" fillId="0" borderId="10" xfId="0" applyNumberFormat="1" applyFont="1" applyFill="1" applyBorder="1" applyAlignment="1">
      <alignment/>
    </xf>
    <xf numFmtId="188" fontId="7" fillId="0" borderId="2" xfId="0" applyNumberFormat="1" applyFont="1" applyFill="1" applyBorder="1" applyAlignment="1">
      <alignment/>
    </xf>
    <xf numFmtId="2" fontId="8" fillId="0" borderId="1" xfId="0" applyFont="1" applyFill="1" applyBorder="1" applyAlignment="1" applyProtection="1">
      <alignment horizontal="right"/>
      <protection/>
    </xf>
    <xf numFmtId="2" fontId="7" fillId="0" borderId="3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40" fontId="7" fillId="0" borderId="9" xfId="0" applyNumberFormat="1" applyFont="1" applyFill="1" applyBorder="1" applyAlignment="1" applyProtection="1">
      <alignment/>
      <protection/>
    </xf>
    <xf numFmtId="188" fontId="7" fillId="0" borderId="4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8" fillId="0" borderId="1" xfId="0" applyFont="1" applyFill="1" applyBorder="1" applyAlignment="1" applyProtection="1" quotePrefix="1">
      <alignment horizontal="right"/>
      <protection/>
    </xf>
    <xf numFmtId="40" fontId="7" fillId="0" borderId="4" xfId="0" applyNumberFormat="1" applyFont="1" applyFill="1" applyBorder="1" applyAlignment="1" applyProtection="1">
      <alignment/>
      <protection/>
    </xf>
    <xf numFmtId="40" fontId="7" fillId="0" borderId="1" xfId="0" applyNumberFormat="1" applyFont="1" applyFill="1" applyBorder="1" applyAlignment="1" applyProtection="1">
      <alignment/>
      <protection/>
    </xf>
    <xf numFmtId="2" fontId="7" fillId="0" borderId="6" xfId="0" applyNumberFormat="1" applyFont="1" applyFill="1" applyBorder="1" applyAlignment="1">
      <alignment/>
    </xf>
    <xf numFmtId="2" fontId="7" fillId="0" borderId="7" xfId="0" applyFont="1" applyFill="1" applyBorder="1" applyAlignment="1">
      <alignment/>
    </xf>
    <xf numFmtId="40" fontId="7" fillId="0" borderId="11" xfId="0" applyNumberFormat="1" applyFont="1" applyFill="1" applyBorder="1" applyAlignment="1" applyProtection="1">
      <alignment/>
      <protection/>
    </xf>
    <xf numFmtId="188" fontId="7" fillId="0" borderId="7" xfId="0" applyNumberFormat="1" applyFont="1" applyFill="1" applyBorder="1" applyAlignment="1">
      <alignment/>
    </xf>
    <xf numFmtId="40" fontId="7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quotePrefix="1">
      <alignment horizontal="right"/>
    </xf>
    <xf numFmtId="2" fontId="8" fillId="0" borderId="12" xfId="0" applyFont="1" applyFill="1" applyBorder="1" applyAlignment="1">
      <alignment horizontal="right"/>
    </xf>
    <xf numFmtId="21" fontId="8" fillId="0" borderId="5" xfId="0" applyNumberFormat="1" applyFont="1" applyFill="1" applyBorder="1" applyAlignment="1" quotePrefix="1">
      <alignment horizontal="right"/>
    </xf>
    <xf numFmtId="182" fontId="7" fillId="0" borderId="8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182" fontId="7" fillId="0" borderId="9" xfId="0" applyNumberFormat="1" applyFont="1" applyFill="1" applyBorder="1" applyAlignment="1">
      <alignment horizontal="left"/>
    </xf>
    <xf numFmtId="182" fontId="7" fillId="0" borderId="11" xfId="0" applyNumberFormat="1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/>
    </xf>
    <xf numFmtId="44" fontId="7" fillId="0" borderId="12" xfId="17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1" xfId="0" applyNumberFormat="1" applyFont="1" applyFill="1" applyBorder="1" applyAlignment="1" applyProtection="1">
      <alignment/>
      <protection/>
    </xf>
    <xf numFmtId="2" fontId="7" fillId="0" borderId="11" xfId="0" applyFont="1" applyFill="1" applyBorder="1" applyAlignment="1" applyProtection="1">
      <alignment horizontal="left"/>
      <protection/>
    </xf>
    <xf numFmtId="2" fontId="7" fillId="0" borderId="11" xfId="0" applyFont="1" applyFill="1" applyBorder="1" applyAlignment="1" applyProtection="1">
      <alignment horizontal="left" indent="1"/>
      <protection/>
    </xf>
    <xf numFmtId="1" fontId="13" fillId="0" borderId="9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8" fillId="0" borderId="9" xfId="0" applyFont="1" applyFill="1" applyBorder="1" applyAlignment="1">
      <alignment horizontal="center"/>
    </xf>
    <xf numFmtId="2" fontId="8" fillId="0" borderId="0" xfId="0" applyFont="1" applyFill="1" applyBorder="1" applyAlignment="1">
      <alignment horizontal="center"/>
    </xf>
    <xf numFmtId="2" fontId="8" fillId="0" borderId="1" xfId="0" applyFont="1" applyFill="1" applyBorder="1" applyAlignment="1">
      <alignment horizontal="center"/>
    </xf>
    <xf numFmtId="2" fontId="8" fillId="0" borderId="11" xfId="0" applyFont="1" applyFill="1" applyBorder="1" applyAlignment="1">
      <alignment horizontal="center"/>
    </xf>
    <xf numFmtId="2" fontId="8" fillId="0" borderId="12" xfId="0" applyFont="1" applyFill="1" applyBorder="1" applyAlignment="1">
      <alignment horizontal="center"/>
    </xf>
    <xf numFmtId="2" fontId="8" fillId="0" borderId="5" xfId="0" applyFont="1" applyFill="1" applyBorder="1" applyAlignment="1">
      <alignment horizontal="center"/>
    </xf>
    <xf numFmtId="2" fontId="9" fillId="2" borderId="8" xfId="0" applyFont="1" applyFill="1" applyBorder="1" applyAlignment="1">
      <alignment horizontal="center"/>
    </xf>
    <xf numFmtId="2" fontId="9" fillId="2" borderId="22" xfId="0" applyFont="1" applyFill="1" applyBorder="1" applyAlignment="1">
      <alignment horizontal="center"/>
    </xf>
    <xf numFmtId="2" fontId="9" fillId="2" borderId="0" xfId="0" applyFont="1" applyFill="1" applyBorder="1" applyAlignment="1" applyProtection="1">
      <alignment horizontal="left"/>
      <protection/>
    </xf>
    <xf numFmtId="2" fontId="8" fillId="0" borderId="8" xfId="0" applyFont="1" applyFill="1" applyBorder="1" applyAlignment="1">
      <alignment horizontal="center"/>
    </xf>
    <xf numFmtId="2" fontId="8" fillId="0" borderId="10" xfId="0" applyFont="1" applyFill="1" applyBorder="1" applyAlignment="1">
      <alignment horizontal="center"/>
    </xf>
    <xf numFmtId="2" fontId="8" fillId="0" borderId="2" xfId="0" applyFont="1" applyFill="1" applyBorder="1" applyAlignment="1">
      <alignment horizontal="center"/>
    </xf>
    <xf numFmtId="2" fontId="8" fillId="0" borderId="8" xfId="0" applyFont="1" applyFill="1" applyBorder="1" applyAlignment="1" applyProtection="1">
      <alignment horizontal="center" vertical="center"/>
      <protection/>
    </xf>
    <xf numFmtId="2" fontId="8" fillId="0" borderId="9" xfId="0" applyFont="1" applyFill="1" applyBorder="1" applyAlignment="1" applyProtection="1">
      <alignment horizontal="center" vertical="center"/>
      <protection/>
    </xf>
    <xf numFmtId="2" fontId="8" fillId="0" borderId="11" xfId="0" applyFont="1" applyFill="1" applyBorder="1" applyAlignment="1" applyProtection="1">
      <alignment horizontal="center" vertical="center"/>
      <protection/>
    </xf>
    <xf numFmtId="1" fontId="8" fillId="0" borderId="23" xfId="0" applyNumberFormat="1" applyFont="1" applyFill="1" applyBorder="1" applyAlignment="1" applyProtection="1">
      <alignment horizontal="center"/>
      <protection/>
    </xf>
    <xf numFmtId="1" fontId="8" fillId="0" borderId="24" xfId="0" applyNumberFormat="1" applyFont="1" applyFill="1" applyBorder="1" applyAlignment="1" applyProtection="1" quotePrefix="1">
      <alignment horizontal="center"/>
      <protection/>
    </xf>
    <xf numFmtId="1" fontId="8" fillId="0" borderId="25" xfId="0" applyNumberFormat="1" applyFont="1" applyFill="1" applyBorder="1" applyAlignment="1" applyProtection="1" quotePrefix="1">
      <alignment horizontal="center"/>
      <protection/>
    </xf>
    <xf numFmtId="2" fontId="8" fillId="0" borderId="23" xfId="0" applyFont="1" applyFill="1" applyBorder="1" applyAlignment="1" quotePrefix="1">
      <alignment horizontal="center"/>
    </xf>
    <xf numFmtId="2" fontId="8" fillId="0" borderId="24" xfId="0" applyFont="1" applyFill="1" applyBorder="1" applyAlignment="1" quotePrefix="1">
      <alignment horizontal="center"/>
    </xf>
    <xf numFmtId="2" fontId="8" fillId="0" borderId="25" xfId="0" applyFont="1" applyFill="1" applyBorder="1" applyAlignment="1" quotePrefix="1">
      <alignment horizontal="center"/>
    </xf>
    <xf numFmtId="2" fontId="8" fillId="0" borderId="4" xfId="0" applyFont="1" applyFill="1" applyBorder="1" applyAlignment="1" applyProtection="1" quotePrefix="1">
      <alignment horizontal="center" vertical="center"/>
      <protection/>
    </xf>
    <xf numFmtId="2" fontId="8" fillId="0" borderId="7" xfId="0" applyFont="1" applyFill="1" applyBorder="1" applyAlignment="1" applyProtection="1" quotePrefix="1">
      <alignment horizontal="center" vertical="center"/>
      <protection/>
    </xf>
    <xf numFmtId="2" fontId="8" fillId="0" borderId="26" xfId="0" applyFont="1" applyFill="1" applyBorder="1" applyAlignment="1" applyProtection="1">
      <alignment horizontal="center" vertical="center"/>
      <protection/>
    </xf>
    <xf numFmtId="2" fontId="8" fillId="0" borderId="27" xfId="0" applyFont="1" applyFill="1" applyBorder="1" applyAlignment="1" applyProtection="1">
      <alignment horizontal="center" vertical="center"/>
      <protection/>
    </xf>
    <xf numFmtId="8" fontId="7" fillId="0" borderId="12" xfId="0" applyNumberFormat="1" applyFont="1" applyFill="1" applyBorder="1" applyAlignment="1">
      <alignment horizontal="center"/>
    </xf>
    <xf numFmtId="2" fontId="9" fillId="2" borderId="10" xfId="0" applyFont="1" applyFill="1" applyBorder="1" applyAlignment="1">
      <alignment horizontal="center"/>
    </xf>
    <xf numFmtId="2" fontId="9" fillId="2" borderId="2" xfId="0" applyFont="1" applyFill="1" applyBorder="1" applyAlignment="1">
      <alignment horizontal="center"/>
    </xf>
    <xf numFmtId="2" fontId="8" fillId="0" borderId="1" xfId="0" applyFont="1" applyFill="1" applyBorder="1" applyAlignment="1" applyProtection="1" quotePrefix="1">
      <alignment horizontal="center" vertical="center"/>
      <protection/>
    </xf>
    <xf numFmtId="2" fontId="8" fillId="0" borderId="5" xfId="0" applyFont="1" applyFill="1" applyBorder="1" applyAlignment="1" applyProtection="1" quotePrefix="1">
      <alignment horizontal="center" vertical="center"/>
      <protection/>
    </xf>
    <xf numFmtId="2" fontId="8" fillId="0" borderId="26" xfId="0" applyFont="1" applyFill="1" applyBorder="1" applyAlignment="1" applyProtection="1" quotePrefix="1">
      <alignment horizontal="center" vertical="center"/>
      <protection/>
    </xf>
    <xf numFmtId="2" fontId="8" fillId="0" borderId="27" xfId="0" applyFont="1" applyFill="1" applyBorder="1" applyAlignment="1" applyProtection="1" quotePrefix="1">
      <alignment horizontal="center" vertical="center"/>
      <protection/>
    </xf>
    <xf numFmtId="2" fontId="7" fillId="0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>
      <alignment horizontal="center"/>
    </xf>
    <xf numFmtId="2" fontId="6" fillId="0" borderId="10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8" fillId="0" borderId="8" xfId="0" applyFont="1" applyFill="1" applyBorder="1" applyAlignment="1" applyProtection="1" quotePrefix="1">
      <alignment horizontal="center"/>
      <protection/>
    </xf>
    <xf numFmtId="2" fontId="8" fillId="0" borderId="10" xfId="0" applyFont="1" applyFill="1" applyBorder="1" applyAlignment="1" applyProtection="1" quotePrefix="1">
      <alignment horizontal="center"/>
      <protection/>
    </xf>
    <xf numFmtId="2" fontId="8" fillId="0" borderId="2" xfId="0" applyFont="1" applyFill="1" applyBorder="1" applyAlignment="1" applyProtection="1" quotePrefix="1">
      <alignment horizontal="center"/>
      <protection/>
    </xf>
    <xf numFmtId="2" fontId="6" fillId="0" borderId="9" xfId="0" applyFont="1" applyFill="1" applyBorder="1" applyAlignment="1" quotePrefix="1">
      <alignment horizontal="center"/>
    </xf>
    <xf numFmtId="2" fontId="6" fillId="0" borderId="0" xfId="0" applyFont="1" applyFill="1" applyBorder="1" applyAlignment="1" quotePrefix="1">
      <alignment horizontal="center"/>
    </xf>
    <xf numFmtId="2" fontId="6" fillId="0" borderId="1" xfId="0" applyFont="1" applyFill="1" applyBorder="1" applyAlignment="1" quotePrefix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9" fillId="2" borderId="0" xfId="0" applyFont="1" applyFill="1" applyBorder="1" applyAlignment="1" applyProtection="1">
      <alignment horizontal="center"/>
      <protection/>
    </xf>
    <xf numFmtId="2" fontId="9" fillId="2" borderId="9" xfId="0" applyFont="1" applyFill="1" applyBorder="1" applyAlignment="1" applyProtection="1">
      <alignment horizontal="center" vertical="center"/>
      <protection/>
    </xf>
    <xf numFmtId="2" fontId="9" fillId="2" borderId="11" xfId="0" applyFont="1" applyFill="1" applyBorder="1" applyAlignment="1" applyProtection="1">
      <alignment horizontal="center" vertical="center"/>
      <protection/>
    </xf>
    <xf numFmtId="2" fontId="9" fillId="2" borderId="1" xfId="0" applyFont="1" applyFill="1" applyBorder="1" applyAlignment="1" applyProtection="1">
      <alignment horizontal="center"/>
      <protection/>
    </xf>
    <xf numFmtId="2" fontId="9" fillId="2" borderId="0" xfId="0" applyFont="1" applyFill="1" applyBorder="1" applyAlignment="1" applyProtection="1">
      <alignment horizontal="center" vertical="center"/>
      <protection/>
    </xf>
    <xf numFmtId="2" fontId="9" fillId="2" borderId="28" xfId="0" applyFont="1" applyFill="1" applyBorder="1" applyAlignment="1" applyProtection="1">
      <alignment horizontal="center" vertical="center"/>
      <protection/>
    </xf>
    <xf numFmtId="2" fontId="9" fillId="2" borderId="29" xfId="0" applyFont="1" applyFill="1" applyBorder="1" applyAlignment="1" applyProtection="1">
      <alignment horizontal="center" vertical="center"/>
      <protection/>
    </xf>
    <xf numFmtId="2" fontId="14" fillId="2" borderId="9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10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2" fillId="0" borderId="30" xfId="0" applyFont="1" applyBorder="1" applyAlignment="1" applyProtection="1">
      <alignment horizontal="center"/>
      <protection/>
    </xf>
    <xf numFmtId="2" fontId="12" fillId="0" borderId="31" xfId="0" applyFont="1" applyBorder="1" applyAlignment="1" applyProtection="1">
      <alignment horizontal="center"/>
      <protection/>
    </xf>
    <xf numFmtId="2" fontId="12" fillId="0" borderId="32" xfId="0" applyFont="1" applyBorder="1" applyAlignment="1" applyProtection="1">
      <alignment horizontal="center"/>
      <protection/>
    </xf>
    <xf numFmtId="2" fontId="14" fillId="2" borderId="33" xfId="0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 quotePrefix="1">
      <alignment horizontal="center" vertical="center"/>
      <protection/>
    </xf>
    <xf numFmtId="2" fontId="14" fillId="2" borderId="35" xfId="0" applyFont="1" applyFill="1" applyBorder="1" applyAlignment="1" applyProtection="1">
      <alignment horizontal="center" vertical="center"/>
      <protection/>
    </xf>
    <xf numFmtId="2" fontId="14" fillId="2" borderId="35" xfId="0" applyFont="1" applyFill="1" applyBorder="1" applyAlignment="1" applyProtection="1" quotePrefix="1">
      <alignment horizontal="center" vertical="center"/>
      <protection/>
    </xf>
    <xf numFmtId="3" fontId="14" fillId="2" borderId="35" xfId="0" applyNumberFormat="1" applyFont="1" applyFill="1" applyBorder="1" applyAlignment="1" applyProtection="1">
      <alignment horizontal="center" vertical="center"/>
      <protection/>
    </xf>
    <xf numFmtId="3" fontId="14" fillId="2" borderId="35" xfId="0" applyNumberFormat="1" applyFont="1" applyFill="1" applyBorder="1" applyAlignment="1" applyProtection="1" quotePrefix="1">
      <alignment horizontal="center" vertic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2" fontId="14" fillId="2" borderId="36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04" zoomScaleNormal="104" workbookViewId="0" topLeftCell="A1">
      <selection activeCell="A1" sqref="A1:L1"/>
    </sheetView>
  </sheetViews>
  <sheetFormatPr defaultColWidth="9.140625" defaultRowHeight="12.75"/>
  <cols>
    <col min="1" max="1" width="41.140625" style="1" bestFit="1" customWidth="1"/>
    <col min="2" max="2" width="2.00390625" style="1" bestFit="1" customWidth="1"/>
    <col min="3" max="3" width="9.57421875" style="1" bestFit="1" customWidth="1"/>
    <col min="4" max="4" width="9.7109375" style="1" bestFit="1" customWidth="1"/>
    <col min="5" max="5" width="9.57421875" style="1" bestFit="1" customWidth="1"/>
    <col min="6" max="6" width="9.421875" style="1" bestFit="1" customWidth="1"/>
    <col min="7" max="7" width="10.421875" style="1" bestFit="1" customWidth="1"/>
    <col min="8" max="8" width="8.421875" style="1" bestFit="1" customWidth="1"/>
    <col min="9" max="9" width="7.00390625" style="1" bestFit="1" customWidth="1"/>
    <col min="10" max="10" width="8.7109375" style="1" bestFit="1" customWidth="1"/>
    <col min="11" max="11" width="7.00390625" style="1" bestFit="1" customWidth="1"/>
    <col min="12" max="12" width="8.7109375" style="1" bestFit="1" customWidth="1"/>
    <col min="13" max="16384" width="3.7109375" style="1" customWidth="1"/>
  </cols>
  <sheetData>
    <row r="1" spans="1:12" ht="12.75">
      <c r="A1" s="268" t="s">
        <v>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13.5" thickBot="1">
      <c r="A2" s="259" t="s">
        <v>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</row>
    <row r="3" spans="1:12" ht="13.5" thickBot="1">
      <c r="A3" s="271" t="s">
        <v>106</v>
      </c>
      <c r="B3" s="4"/>
      <c r="C3" s="274" t="s">
        <v>23</v>
      </c>
      <c r="D3" s="275"/>
      <c r="E3" s="275"/>
      <c r="F3" s="276"/>
      <c r="G3" s="277" t="s">
        <v>107</v>
      </c>
      <c r="H3" s="278"/>
      <c r="I3" s="278"/>
      <c r="J3" s="278"/>
      <c r="K3" s="278"/>
      <c r="L3" s="279"/>
    </row>
    <row r="4" spans="1:12" ht="12.75">
      <c r="A4" s="272"/>
      <c r="B4" s="5"/>
      <c r="C4" s="6" t="s">
        <v>3</v>
      </c>
      <c r="D4" s="7" t="s">
        <v>102</v>
      </c>
      <c r="E4" s="7" t="s">
        <v>3</v>
      </c>
      <c r="F4" s="3" t="s">
        <v>3</v>
      </c>
      <c r="G4" s="265" t="s">
        <v>40</v>
      </c>
      <c r="H4" s="266"/>
      <c r="I4" s="285" t="s">
        <v>74</v>
      </c>
      <c r="J4" s="266"/>
      <c r="K4" s="285" t="s">
        <v>10</v>
      </c>
      <c r="L4" s="286"/>
    </row>
    <row r="5" spans="1:12" ht="12.75">
      <c r="A5" s="272"/>
      <c r="B5" s="5"/>
      <c r="C5" s="8" t="s">
        <v>4</v>
      </c>
      <c r="D5" s="9" t="s">
        <v>4</v>
      </c>
      <c r="E5" s="9" t="s">
        <v>4</v>
      </c>
      <c r="F5" s="10" t="s">
        <v>4</v>
      </c>
      <c r="G5" s="272" t="s">
        <v>5</v>
      </c>
      <c r="H5" s="280" t="s">
        <v>6</v>
      </c>
      <c r="I5" s="282" t="s">
        <v>5</v>
      </c>
      <c r="J5" s="280" t="s">
        <v>6</v>
      </c>
      <c r="K5" s="289" t="s">
        <v>5</v>
      </c>
      <c r="L5" s="287" t="s">
        <v>6</v>
      </c>
    </row>
    <row r="6" spans="1:12" ht="12.75">
      <c r="A6" s="272"/>
      <c r="B6" s="5"/>
      <c r="C6" s="11">
        <v>37771</v>
      </c>
      <c r="D6" s="12">
        <v>37986</v>
      </c>
      <c r="E6" s="12">
        <v>38107</v>
      </c>
      <c r="F6" s="13">
        <v>37771</v>
      </c>
      <c r="G6" s="272"/>
      <c r="H6" s="280"/>
      <c r="I6" s="282"/>
      <c r="J6" s="280"/>
      <c r="K6" s="289"/>
      <c r="L6" s="287"/>
    </row>
    <row r="7" spans="1:12" ht="12.75">
      <c r="A7" s="272"/>
      <c r="B7" s="5"/>
      <c r="C7" s="14" t="s">
        <v>10</v>
      </c>
      <c r="D7" s="15" t="s">
        <v>74</v>
      </c>
      <c r="E7" s="15" t="s">
        <v>82</v>
      </c>
      <c r="F7" s="16" t="s">
        <v>75</v>
      </c>
      <c r="G7" s="272"/>
      <c r="H7" s="280"/>
      <c r="I7" s="282"/>
      <c r="J7" s="280"/>
      <c r="K7" s="289"/>
      <c r="L7" s="287"/>
    </row>
    <row r="8" spans="1:12" ht="13.5" thickBot="1">
      <c r="A8" s="273"/>
      <c r="B8" s="17"/>
      <c r="C8" s="18" t="s">
        <v>5</v>
      </c>
      <c r="D8" s="19" t="s">
        <v>5</v>
      </c>
      <c r="E8" s="19" t="s">
        <v>5</v>
      </c>
      <c r="F8" s="20" t="s">
        <v>5</v>
      </c>
      <c r="G8" s="273"/>
      <c r="H8" s="281"/>
      <c r="I8" s="283"/>
      <c r="J8" s="281"/>
      <c r="K8" s="290"/>
      <c r="L8" s="288"/>
    </row>
    <row r="9" spans="1:12" ht="12.75">
      <c r="A9" s="21" t="s">
        <v>65</v>
      </c>
      <c r="B9" s="219" t="s">
        <v>0</v>
      </c>
      <c r="C9" s="220">
        <v>13.39</v>
      </c>
      <c r="D9" s="221">
        <v>22.84</v>
      </c>
      <c r="E9" s="221">
        <v>61.51</v>
      </c>
      <c r="F9" s="222">
        <v>47.01</v>
      </c>
      <c r="G9" s="223">
        <v>-14.5</v>
      </c>
      <c r="H9" s="224">
        <v>-0.23573402698748172</v>
      </c>
      <c r="I9" s="226">
        <v>24.17</v>
      </c>
      <c r="J9" s="224">
        <v>1.058231173380035</v>
      </c>
      <c r="K9" s="227">
        <v>33.62</v>
      </c>
      <c r="L9" s="228">
        <v>2.5108289768483942</v>
      </c>
    </row>
    <row r="10" spans="1:12" ht="12.75">
      <c r="A10" s="22" t="s">
        <v>64</v>
      </c>
      <c r="B10" s="229"/>
      <c r="C10" s="230">
        <v>3.29</v>
      </c>
      <c r="D10" s="231">
        <v>3.99</v>
      </c>
      <c r="E10" s="231">
        <v>8</v>
      </c>
      <c r="F10" s="23">
        <v>5.3</v>
      </c>
      <c r="G10" s="232">
        <v>-2.7</v>
      </c>
      <c r="H10" s="233">
        <v>-0.3375</v>
      </c>
      <c r="I10" s="24">
        <v>1.31</v>
      </c>
      <c r="J10" s="233">
        <v>0.3283208020050124</v>
      </c>
      <c r="K10" s="25">
        <v>2.01</v>
      </c>
      <c r="L10" s="234">
        <v>0.6109422492401215</v>
      </c>
    </row>
    <row r="11" spans="1:12" ht="12.75">
      <c r="A11" s="22" t="s">
        <v>66</v>
      </c>
      <c r="B11" s="229"/>
      <c r="C11" s="230">
        <v>1.02</v>
      </c>
      <c r="D11" s="231">
        <v>0.81</v>
      </c>
      <c r="E11" s="231">
        <v>0.9</v>
      </c>
      <c r="F11" s="23">
        <v>0.8</v>
      </c>
      <c r="G11" s="232">
        <v>-0.1</v>
      </c>
      <c r="H11" s="233">
        <v>-0.11111111111111108</v>
      </c>
      <c r="I11" s="24">
        <v>-0.01</v>
      </c>
      <c r="J11" s="233">
        <v>-0.012345679012345689</v>
      </c>
      <c r="K11" s="25">
        <v>-0.22</v>
      </c>
      <c r="L11" s="234">
        <v>-0.2156862745098039</v>
      </c>
    </row>
    <row r="12" spans="1:12" ht="12.75">
      <c r="A12" s="22" t="s">
        <v>101</v>
      </c>
      <c r="B12" s="229"/>
      <c r="C12" s="230">
        <v>5.2</v>
      </c>
      <c r="D12" s="231">
        <v>5.99</v>
      </c>
      <c r="E12" s="231">
        <v>18</v>
      </c>
      <c r="F12" s="23">
        <v>17.18</v>
      </c>
      <c r="G12" s="232">
        <v>-0.82</v>
      </c>
      <c r="H12" s="233">
        <v>-0.04555555555555557</v>
      </c>
      <c r="I12" s="24">
        <v>11.19</v>
      </c>
      <c r="J12" s="233">
        <v>1.8681135225375625</v>
      </c>
      <c r="K12" s="25">
        <v>11.98</v>
      </c>
      <c r="L12" s="234">
        <v>2.3038461538461537</v>
      </c>
    </row>
    <row r="13" spans="1:12" ht="12.75">
      <c r="A13" s="22" t="s">
        <v>51</v>
      </c>
      <c r="B13" s="229"/>
      <c r="C13" s="230">
        <v>1.93</v>
      </c>
      <c r="D13" s="231">
        <v>3.5</v>
      </c>
      <c r="E13" s="231">
        <v>11.5</v>
      </c>
      <c r="F13" s="23">
        <v>6.51</v>
      </c>
      <c r="G13" s="232">
        <v>-4.99</v>
      </c>
      <c r="H13" s="233">
        <v>-0.4339130434782609</v>
      </c>
      <c r="I13" s="24">
        <v>3.01</v>
      </c>
      <c r="J13" s="233">
        <v>0.86</v>
      </c>
      <c r="K13" s="25">
        <v>4.58</v>
      </c>
      <c r="L13" s="234">
        <v>2.373056994818653</v>
      </c>
    </row>
    <row r="14" spans="1:12" ht="12.75">
      <c r="A14" s="22" t="s">
        <v>48</v>
      </c>
      <c r="B14" s="229" t="s">
        <v>0</v>
      </c>
      <c r="C14" s="230">
        <v>30.49</v>
      </c>
      <c r="D14" s="231">
        <v>35</v>
      </c>
      <c r="E14" s="231">
        <v>53.95</v>
      </c>
      <c r="F14" s="23">
        <v>40</v>
      </c>
      <c r="G14" s="232">
        <v>-13.95</v>
      </c>
      <c r="H14" s="233">
        <v>-0.2585727525486562</v>
      </c>
      <c r="I14" s="24">
        <v>5</v>
      </c>
      <c r="J14" s="233">
        <v>0.14285714285714285</v>
      </c>
      <c r="K14" s="25">
        <v>9.51</v>
      </c>
      <c r="L14" s="234">
        <v>0.3119055428009184</v>
      </c>
    </row>
    <row r="15" spans="1:12" ht="12.75">
      <c r="A15" s="22" t="s">
        <v>56</v>
      </c>
      <c r="B15" s="229" t="s">
        <v>0</v>
      </c>
      <c r="C15" s="230">
        <v>0.08</v>
      </c>
      <c r="D15" s="231">
        <v>0.12</v>
      </c>
      <c r="E15" s="231">
        <v>0.11</v>
      </c>
      <c r="F15" s="23">
        <v>0.1</v>
      </c>
      <c r="G15" s="232">
        <v>-0.01</v>
      </c>
      <c r="H15" s="233">
        <v>-0.09090909090909087</v>
      </c>
      <c r="I15" s="24">
        <v>-0.02</v>
      </c>
      <c r="J15" s="233">
        <v>-0.1666666666666666</v>
      </c>
      <c r="K15" s="25">
        <v>0.02</v>
      </c>
      <c r="L15" s="234">
        <v>0.25</v>
      </c>
    </row>
    <row r="16" spans="1:12" ht="12.75">
      <c r="A16" s="22" t="s">
        <v>63</v>
      </c>
      <c r="B16" s="229"/>
      <c r="C16" s="230">
        <v>1.2</v>
      </c>
      <c r="D16" s="231">
        <v>2.99</v>
      </c>
      <c r="E16" s="231">
        <v>3.86</v>
      </c>
      <c r="F16" s="23">
        <v>4.2</v>
      </c>
      <c r="G16" s="232">
        <v>0.34</v>
      </c>
      <c r="H16" s="233">
        <v>0.08808290155440422</v>
      </c>
      <c r="I16" s="24">
        <v>1.21</v>
      </c>
      <c r="J16" s="233">
        <v>0.4046822742474916</v>
      </c>
      <c r="K16" s="25">
        <v>3</v>
      </c>
      <c r="L16" s="234">
        <v>2.5</v>
      </c>
    </row>
    <row r="17" spans="1:12" ht="12.75">
      <c r="A17" s="22" t="s">
        <v>37</v>
      </c>
      <c r="B17" s="229"/>
      <c r="C17" s="230">
        <v>2.45</v>
      </c>
      <c r="D17" s="231">
        <v>2.8</v>
      </c>
      <c r="E17" s="231">
        <v>6.2</v>
      </c>
      <c r="F17" s="23">
        <v>3.7</v>
      </c>
      <c r="G17" s="232">
        <v>-2.5</v>
      </c>
      <c r="H17" s="233">
        <v>-0.4032258064516129</v>
      </c>
      <c r="I17" s="24">
        <v>0.9</v>
      </c>
      <c r="J17" s="233">
        <v>0.32142857142857156</v>
      </c>
      <c r="K17" s="25">
        <v>1.25</v>
      </c>
      <c r="L17" s="234">
        <v>0.5102040816326531</v>
      </c>
    </row>
    <row r="18" spans="1:12" ht="12.75">
      <c r="A18" s="22" t="s">
        <v>62</v>
      </c>
      <c r="B18" s="229" t="s">
        <v>50</v>
      </c>
      <c r="C18" s="235">
        <v>4</v>
      </c>
      <c r="D18" s="231">
        <v>7.5</v>
      </c>
      <c r="E18" s="231">
        <v>20.9</v>
      </c>
      <c r="F18" s="23">
        <v>13</v>
      </c>
      <c r="G18" s="232">
        <v>-7.9</v>
      </c>
      <c r="H18" s="233">
        <v>-0.37799043062200954</v>
      </c>
      <c r="I18" s="24">
        <v>5.5</v>
      </c>
      <c r="J18" s="233">
        <v>0.7333333333333333</v>
      </c>
      <c r="K18" s="25">
        <v>9</v>
      </c>
      <c r="L18" s="234">
        <v>2.25</v>
      </c>
    </row>
    <row r="19" spans="1:12" ht="12.75">
      <c r="A19" s="22" t="s">
        <v>41</v>
      </c>
      <c r="B19" s="229"/>
      <c r="C19" s="230">
        <v>5.7</v>
      </c>
      <c r="D19" s="231">
        <v>5.45</v>
      </c>
      <c r="E19" s="231">
        <v>7.4</v>
      </c>
      <c r="F19" s="23">
        <v>6.15</v>
      </c>
      <c r="G19" s="232">
        <v>-1.25</v>
      </c>
      <c r="H19" s="233">
        <v>-0.16891891891891891</v>
      </c>
      <c r="I19" s="24">
        <v>0.7</v>
      </c>
      <c r="J19" s="233">
        <v>0.1284403669724771</v>
      </c>
      <c r="K19" s="25">
        <v>0.45</v>
      </c>
      <c r="L19" s="234">
        <v>0.07894736842105265</v>
      </c>
    </row>
    <row r="20" spans="1:12" ht="12.75">
      <c r="A20" s="22" t="s">
        <v>52</v>
      </c>
      <c r="B20" s="229"/>
      <c r="C20" s="230">
        <v>6</v>
      </c>
      <c r="D20" s="231">
        <v>10.4</v>
      </c>
      <c r="E20" s="231">
        <v>37</v>
      </c>
      <c r="F20" s="23">
        <v>25</v>
      </c>
      <c r="G20" s="232">
        <v>-12</v>
      </c>
      <c r="H20" s="233">
        <v>-0.32432432432432434</v>
      </c>
      <c r="I20" s="24">
        <v>14.6</v>
      </c>
      <c r="J20" s="233">
        <v>1.4038461538461537</v>
      </c>
      <c r="K20" s="25">
        <v>19</v>
      </c>
      <c r="L20" s="234">
        <v>3.1666666666666665</v>
      </c>
    </row>
    <row r="21" spans="1:12" ht="12.75">
      <c r="A21" s="22" t="s">
        <v>95</v>
      </c>
      <c r="B21" s="236"/>
      <c r="C21" s="230">
        <v>75.3</v>
      </c>
      <c r="D21" s="231">
        <v>80</v>
      </c>
      <c r="E21" s="231">
        <v>84.5</v>
      </c>
      <c r="F21" s="23">
        <v>90</v>
      </c>
      <c r="G21" s="232">
        <v>5.5</v>
      </c>
      <c r="H21" s="233">
        <v>0.0650887573964497</v>
      </c>
      <c r="I21" s="24">
        <v>10</v>
      </c>
      <c r="J21" s="233">
        <v>0.125</v>
      </c>
      <c r="K21" s="25">
        <v>14.7</v>
      </c>
      <c r="L21" s="234">
        <v>0.19521912350597614</v>
      </c>
    </row>
    <row r="22" spans="1:12" ht="12.75">
      <c r="A22" s="22" t="s">
        <v>94</v>
      </c>
      <c r="B22" s="229"/>
      <c r="C22" s="230">
        <v>9.76</v>
      </c>
      <c r="D22" s="231">
        <v>9</v>
      </c>
      <c r="E22" s="231">
        <v>30</v>
      </c>
      <c r="F22" s="23">
        <v>21.25</v>
      </c>
      <c r="G22" s="232">
        <v>-8.75</v>
      </c>
      <c r="H22" s="233">
        <v>-0.2916666666666667</v>
      </c>
      <c r="I22" s="24">
        <v>12.25</v>
      </c>
      <c r="J22" s="233">
        <v>1.3611111111111112</v>
      </c>
      <c r="K22" s="25">
        <v>11.49</v>
      </c>
      <c r="L22" s="234">
        <v>1.1772540983606559</v>
      </c>
    </row>
    <row r="23" spans="1:12" ht="12.75">
      <c r="A23" s="22" t="s">
        <v>49</v>
      </c>
      <c r="B23" s="229"/>
      <c r="C23" s="230">
        <v>9.2</v>
      </c>
      <c r="D23" s="231">
        <v>13.81</v>
      </c>
      <c r="E23" s="231">
        <v>30</v>
      </c>
      <c r="F23" s="23">
        <v>22.75</v>
      </c>
      <c r="G23" s="232">
        <v>-7.25</v>
      </c>
      <c r="H23" s="233">
        <v>-0.24166666666666667</v>
      </c>
      <c r="I23" s="24">
        <v>8.94</v>
      </c>
      <c r="J23" s="233">
        <v>0.6473569876900795</v>
      </c>
      <c r="K23" s="25">
        <v>13.55</v>
      </c>
      <c r="L23" s="234">
        <v>1.472826086956522</v>
      </c>
    </row>
    <row r="24" spans="1:12" ht="12.75">
      <c r="A24" s="22" t="s">
        <v>42</v>
      </c>
      <c r="B24" s="229"/>
      <c r="C24" s="230">
        <v>1.27</v>
      </c>
      <c r="D24" s="231">
        <v>1.25</v>
      </c>
      <c r="E24" s="231">
        <v>2.65</v>
      </c>
      <c r="F24" s="23">
        <v>2</v>
      </c>
      <c r="G24" s="232">
        <v>-0.65</v>
      </c>
      <c r="H24" s="233">
        <v>-0.2452830188679245</v>
      </c>
      <c r="I24" s="24">
        <v>0.75</v>
      </c>
      <c r="J24" s="233">
        <v>0.6</v>
      </c>
      <c r="K24" s="25">
        <v>0.73</v>
      </c>
      <c r="L24" s="234">
        <v>0.5748031496062992</v>
      </c>
    </row>
    <row r="25" spans="1:12" ht="12.75">
      <c r="A25" s="22" t="s">
        <v>57</v>
      </c>
      <c r="B25" s="229"/>
      <c r="C25" s="230">
        <v>4.65</v>
      </c>
      <c r="D25" s="231">
        <v>6.75</v>
      </c>
      <c r="E25" s="231">
        <v>12.3</v>
      </c>
      <c r="F25" s="23">
        <v>10.5</v>
      </c>
      <c r="G25" s="232">
        <v>-1.8</v>
      </c>
      <c r="H25" s="233">
        <v>-0.1463414634146342</v>
      </c>
      <c r="I25" s="24">
        <v>3.75</v>
      </c>
      <c r="J25" s="233">
        <v>0.5555555555555556</v>
      </c>
      <c r="K25" s="25">
        <v>5.85</v>
      </c>
      <c r="L25" s="234">
        <v>1.258064516129032</v>
      </c>
    </row>
    <row r="26" spans="1:12" ht="12.75">
      <c r="A26" s="22" t="s">
        <v>45</v>
      </c>
      <c r="B26" s="229"/>
      <c r="C26" s="230">
        <v>42</v>
      </c>
      <c r="D26" s="231">
        <v>53.95</v>
      </c>
      <c r="E26" s="231">
        <v>98</v>
      </c>
      <c r="F26" s="23">
        <v>89.99</v>
      </c>
      <c r="G26" s="232">
        <v>-8.01</v>
      </c>
      <c r="H26" s="233">
        <v>-0.08173469387755107</v>
      </c>
      <c r="I26" s="24">
        <v>36.04</v>
      </c>
      <c r="J26" s="233">
        <v>0.6680259499536606</v>
      </c>
      <c r="K26" s="25">
        <v>47.99</v>
      </c>
      <c r="L26" s="234">
        <v>1.1426190476190474</v>
      </c>
    </row>
    <row r="27" spans="1:12" ht="12.75">
      <c r="A27" s="22" t="s">
        <v>81</v>
      </c>
      <c r="B27" s="229"/>
      <c r="C27" s="230">
        <v>195</v>
      </c>
      <c r="D27" s="231">
        <v>323</v>
      </c>
      <c r="E27" s="231">
        <v>430</v>
      </c>
      <c r="F27" s="23">
        <v>385</v>
      </c>
      <c r="G27" s="232">
        <v>-45</v>
      </c>
      <c r="H27" s="233">
        <v>-0.10465116279069768</v>
      </c>
      <c r="I27" s="24">
        <v>62</v>
      </c>
      <c r="J27" s="233">
        <v>0.19195046439628483</v>
      </c>
      <c r="K27" s="25">
        <v>190</v>
      </c>
      <c r="L27" s="234">
        <v>0.9743589743589743</v>
      </c>
    </row>
    <row r="28" spans="1:12" ht="12.75">
      <c r="A28" s="22" t="s">
        <v>61</v>
      </c>
      <c r="B28" s="229"/>
      <c r="C28" s="230">
        <v>5.5</v>
      </c>
      <c r="D28" s="231">
        <v>9.5</v>
      </c>
      <c r="E28" s="231">
        <v>19</v>
      </c>
      <c r="F28" s="23">
        <v>21.5</v>
      </c>
      <c r="G28" s="232">
        <v>2.5</v>
      </c>
      <c r="H28" s="233">
        <v>0.13157894736842105</v>
      </c>
      <c r="I28" s="24">
        <v>12</v>
      </c>
      <c r="J28" s="233">
        <v>1.263157894736842</v>
      </c>
      <c r="K28" s="25">
        <v>16</v>
      </c>
      <c r="L28" s="234">
        <v>2.909090909090909</v>
      </c>
    </row>
    <row r="29" spans="1:12" ht="12.75">
      <c r="A29" s="22" t="s">
        <v>53</v>
      </c>
      <c r="B29" s="229"/>
      <c r="C29" s="230">
        <v>1.4</v>
      </c>
      <c r="D29" s="231">
        <v>1.49</v>
      </c>
      <c r="E29" s="231">
        <v>3.8</v>
      </c>
      <c r="F29" s="23">
        <v>2.65</v>
      </c>
      <c r="G29" s="232">
        <v>-1.15</v>
      </c>
      <c r="H29" s="233">
        <v>-0.3026315789473684</v>
      </c>
      <c r="I29" s="24">
        <v>1.16</v>
      </c>
      <c r="J29" s="233">
        <v>0.7785234899328859</v>
      </c>
      <c r="K29" s="25">
        <v>1.25</v>
      </c>
      <c r="L29" s="234">
        <v>0.8928571428571429</v>
      </c>
    </row>
    <row r="30" spans="1:12" ht="12.75">
      <c r="A30" s="22" t="s">
        <v>99</v>
      </c>
      <c r="B30" s="229"/>
      <c r="C30" s="230">
        <v>8.5</v>
      </c>
      <c r="D30" s="231">
        <v>8.75</v>
      </c>
      <c r="E30" s="231">
        <v>21.01</v>
      </c>
      <c r="F30" s="23">
        <v>18.54</v>
      </c>
      <c r="G30" s="232">
        <v>-2.47</v>
      </c>
      <c r="H30" s="233">
        <v>-0.11756306520704438</v>
      </c>
      <c r="I30" s="24">
        <v>9.79</v>
      </c>
      <c r="J30" s="233">
        <v>1.1188571428571428</v>
      </c>
      <c r="K30" s="25">
        <v>10.04</v>
      </c>
      <c r="L30" s="234">
        <v>1.1811764705882353</v>
      </c>
    </row>
    <row r="31" spans="1:12" ht="12.75">
      <c r="A31" s="22" t="s">
        <v>54</v>
      </c>
      <c r="B31" s="229"/>
      <c r="C31" s="230">
        <v>23.7</v>
      </c>
      <c r="D31" s="231">
        <v>22.5</v>
      </c>
      <c r="E31" s="231">
        <v>37.8</v>
      </c>
      <c r="F31" s="23">
        <v>25</v>
      </c>
      <c r="G31" s="232">
        <v>-12.8</v>
      </c>
      <c r="H31" s="233">
        <v>-0.33862433862433855</v>
      </c>
      <c r="I31" s="24">
        <v>2.5</v>
      </c>
      <c r="J31" s="233">
        <v>0.1111111111111111</v>
      </c>
      <c r="K31" s="25">
        <v>1.3</v>
      </c>
      <c r="L31" s="234">
        <v>0.054852320675105516</v>
      </c>
    </row>
    <row r="32" spans="1:12" ht="12.75">
      <c r="A32" s="22" t="s">
        <v>58</v>
      </c>
      <c r="B32" s="229"/>
      <c r="C32" s="230">
        <v>1.4</v>
      </c>
      <c r="D32" s="231">
        <v>1.3</v>
      </c>
      <c r="E32" s="231">
        <v>6</v>
      </c>
      <c r="F32" s="23">
        <v>4.3</v>
      </c>
      <c r="G32" s="232">
        <v>-1.7</v>
      </c>
      <c r="H32" s="233">
        <v>-0.2833333333333334</v>
      </c>
      <c r="I32" s="24">
        <v>3</v>
      </c>
      <c r="J32" s="233">
        <v>2.3076923076923075</v>
      </c>
      <c r="K32" s="25">
        <v>2.9</v>
      </c>
      <c r="L32" s="234">
        <v>2.0714285714285716</v>
      </c>
    </row>
    <row r="33" spans="1:12" ht="12.75">
      <c r="A33" s="22" t="s">
        <v>59</v>
      </c>
      <c r="B33" s="229"/>
      <c r="C33" s="230">
        <v>53</v>
      </c>
      <c r="D33" s="231">
        <v>68</v>
      </c>
      <c r="E33" s="231">
        <v>159</v>
      </c>
      <c r="F33" s="23">
        <v>110</v>
      </c>
      <c r="G33" s="232">
        <v>-49</v>
      </c>
      <c r="H33" s="233">
        <v>-0.3081761006289308</v>
      </c>
      <c r="I33" s="24">
        <v>42</v>
      </c>
      <c r="J33" s="233">
        <v>0.6176470588235294</v>
      </c>
      <c r="K33" s="25">
        <v>57</v>
      </c>
      <c r="L33" s="234">
        <v>1.0754716981132075</v>
      </c>
    </row>
    <row r="34" spans="1:12" ht="12.75">
      <c r="A34" s="22" t="s">
        <v>60</v>
      </c>
      <c r="B34" s="229"/>
      <c r="C34" s="230">
        <v>2.6</v>
      </c>
      <c r="D34" s="231">
        <v>3.9</v>
      </c>
      <c r="E34" s="231">
        <v>8.48</v>
      </c>
      <c r="F34" s="23">
        <v>5.81</v>
      </c>
      <c r="G34" s="232">
        <v>-2.67</v>
      </c>
      <c r="H34" s="233">
        <v>-0.3148584905660378</v>
      </c>
      <c r="I34" s="24">
        <v>1.91</v>
      </c>
      <c r="J34" s="233">
        <v>0.48974358974358967</v>
      </c>
      <c r="K34" s="25">
        <v>3.21</v>
      </c>
      <c r="L34" s="234">
        <v>1.2346153846153844</v>
      </c>
    </row>
    <row r="35" spans="1:12" ht="12.75">
      <c r="A35" s="22" t="s">
        <v>35</v>
      </c>
      <c r="B35" s="229"/>
      <c r="C35" s="230">
        <v>0.5</v>
      </c>
      <c r="D35" s="231">
        <v>2.43</v>
      </c>
      <c r="E35" s="231">
        <v>4.5</v>
      </c>
      <c r="F35" s="23">
        <v>3</v>
      </c>
      <c r="G35" s="232">
        <v>-1.5</v>
      </c>
      <c r="H35" s="233">
        <v>-0.3333333333333333</v>
      </c>
      <c r="I35" s="24">
        <v>0.57</v>
      </c>
      <c r="J35" s="233">
        <v>0.23456790123456783</v>
      </c>
      <c r="K35" s="25">
        <v>2.5</v>
      </c>
      <c r="L35" s="234">
        <v>5</v>
      </c>
    </row>
    <row r="36" spans="1:12" ht="12.75">
      <c r="A36" s="22" t="s">
        <v>67</v>
      </c>
      <c r="B36" s="229"/>
      <c r="C36" s="230">
        <v>9</v>
      </c>
      <c r="D36" s="231">
        <v>9</v>
      </c>
      <c r="E36" s="231">
        <v>22</v>
      </c>
      <c r="F36" s="23">
        <v>20</v>
      </c>
      <c r="G36" s="232">
        <v>-2</v>
      </c>
      <c r="H36" s="233">
        <v>-0.09090909090909091</v>
      </c>
      <c r="I36" s="24">
        <v>11</v>
      </c>
      <c r="J36" s="233">
        <v>1.2222222222222223</v>
      </c>
      <c r="K36" s="25">
        <v>11</v>
      </c>
      <c r="L36" s="234">
        <v>1.2222222222222223</v>
      </c>
    </row>
    <row r="37" spans="1:12" ht="12.75">
      <c r="A37" s="26" t="s">
        <v>84</v>
      </c>
      <c r="B37" s="229"/>
      <c r="C37" s="230">
        <v>10</v>
      </c>
      <c r="D37" s="231">
        <v>14.6</v>
      </c>
      <c r="E37" s="231">
        <v>30.01</v>
      </c>
      <c r="F37" s="23">
        <v>24.98</v>
      </c>
      <c r="G37" s="232">
        <v>-5.03</v>
      </c>
      <c r="H37" s="233">
        <v>-0.16761079640119964</v>
      </c>
      <c r="I37" s="24">
        <v>10.38</v>
      </c>
      <c r="J37" s="233">
        <v>0.7109589041095891</v>
      </c>
      <c r="K37" s="25">
        <v>14.98</v>
      </c>
      <c r="L37" s="234">
        <v>1.498</v>
      </c>
    </row>
    <row r="38" spans="1:12" ht="12.75">
      <c r="A38" s="22" t="s">
        <v>68</v>
      </c>
      <c r="B38" s="229"/>
      <c r="C38" s="230">
        <v>60</v>
      </c>
      <c r="D38" s="231">
        <v>50</v>
      </c>
      <c r="E38" s="231">
        <v>90</v>
      </c>
      <c r="F38" s="23">
        <v>76.5</v>
      </c>
      <c r="G38" s="232">
        <v>-13.5</v>
      </c>
      <c r="H38" s="233">
        <v>-0.15</v>
      </c>
      <c r="I38" s="24">
        <v>26.5</v>
      </c>
      <c r="J38" s="233">
        <v>0.53</v>
      </c>
      <c r="K38" s="25">
        <v>16.5</v>
      </c>
      <c r="L38" s="234">
        <v>0.275</v>
      </c>
    </row>
    <row r="39" spans="1:12" ht="12.75">
      <c r="A39" s="22" t="s">
        <v>100</v>
      </c>
      <c r="B39" s="229"/>
      <c r="C39" s="230">
        <v>5</v>
      </c>
      <c r="D39" s="231">
        <v>6.6</v>
      </c>
      <c r="E39" s="231">
        <v>23</v>
      </c>
      <c r="F39" s="23">
        <v>18.15</v>
      </c>
      <c r="G39" s="232">
        <v>-4.85</v>
      </c>
      <c r="H39" s="233">
        <v>-0.21086956521739136</v>
      </c>
      <c r="I39" s="24">
        <v>11.55</v>
      </c>
      <c r="J39" s="233">
        <v>1.75</v>
      </c>
      <c r="K39" s="25">
        <v>13.15</v>
      </c>
      <c r="L39" s="234">
        <v>2.63</v>
      </c>
    </row>
    <row r="40" spans="1:12" ht="12.75">
      <c r="A40" s="22" t="s">
        <v>55</v>
      </c>
      <c r="B40" s="229"/>
      <c r="C40" s="230">
        <v>13</v>
      </c>
      <c r="D40" s="231">
        <v>18.71</v>
      </c>
      <c r="E40" s="231">
        <v>47</v>
      </c>
      <c r="F40" s="23">
        <v>32.5</v>
      </c>
      <c r="G40" s="232">
        <v>-14.5</v>
      </c>
      <c r="H40" s="233">
        <v>-0.30851063829787234</v>
      </c>
      <c r="I40" s="24">
        <v>13.79</v>
      </c>
      <c r="J40" s="233">
        <v>0.7370390165686798</v>
      </c>
      <c r="K40" s="25">
        <v>19.5</v>
      </c>
      <c r="L40" s="234">
        <v>1.5</v>
      </c>
    </row>
    <row r="41" spans="1:12" ht="12.75">
      <c r="A41" s="22" t="s">
        <v>69</v>
      </c>
      <c r="B41" s="229"/>
      <c r="C41" s="230">
        <v>3</v>
      </c>
      <c r="D41" s="231">
        <v>3.4</v>
      </c>
      <c r="E41" s="231">
        <v>11</v>
      </c>
      <c r="F41" s="23">
        <v>9</v>
      </c>
      <c r="G41" s="232">
        <v>-2</v>
      </c>
      <c r="H41" s="233">
        <v>-0.18181818181818182</v>
      </c>
      <c r="I41" s="24">
        <v>5.6</v>
      </c>
      <c r="J41" s="233">
        <v>1.6470588235294117</v>
      </c>
      <c r="K41" s="25">
        <v>6</v>
      </c>
      <c r="L41" s="234">
        <v>2</v>
      </c>
    </row>
    <row r="42" spans="1:12" ht="12.75">
      <c r="A42" s="22" t="s">
        <v>7</v>
      </c>
      <c r="B42" s="229"/>
      <c r="C42" s="230">
        <v>3.5</v>
      </c>
      <c r="D42" s="231">
        <v>4.65</v>
      </c>
      <c r="E42" s="231">
        <v>8.3</v>
      </c>
      <c r="F42" s="23">
        <v>6.49</v>
      </c>
      <c r="G42" s="232">
        <v>-1.81</v>
      </c>
      <c r="H42" s="233">
        <v>-0.21807228915662655</v>
      </c>
      <c r="I42" s="24">
        <v>1.84</v>
      </c>
      <c r="J42" s="233">
        <v>0.39569892473118273</v>
      </c>
      <c r="K42" s="25">
        <v>2.99</v>
      </c>
      <c r="L42" s="234">
        <v>0.8542857142857143</v>
      </c>
    </row>
    <row r="43" spans="1:12" ht="12.75">
      <c r="A43" s="22" t="s">
        <v>93</v>
      </c>
      <c r="B43" s="229"/>
      <c r="C43" s="230">
        <v>195</v>
      </c>
      <c r="D43" s="231">
        <v>345</v>
      </c>
      <c r="E43" s="231">
        <v>500</v>
      </c>
      <c r="F43" s="23">
        <v>460.5</v>
      </c>
      <c r="G43" s="232">
        <v>-39.5</v>
      </c>
      <c r="H43" s="233">
        <v>-0.079</v>
      </c>
      <c r="I43" s="24">
        <v>115.5</v>
      </c>
      <c r="J43" s="233">
        <v>0.3347826086956522</v>
      </c>
      <c r="K43" s="25">
        <v>265.5</v>
      </c>
      <c r="L43" s="234">
        <v>1.3615384615384616</v>
      </c>
    </row>
    <row r="44" spans="1:12" ht="12.75">
      <c r="A44" s="22" t="s">
        <v>70</v>
      </c>
      <c r="B44" s="229"/>
      <c r="C44" s="230">
        <v>12</v>
      </c>
      <c r="D44" s="231">
        <v>18.5</v>
      </c>
      <c r="E44" s="231">
        <v>19.5</v>
      </c>
      <c r="F44" s="23">
        <v>30</v>
      </c>
      <c r="G44" s="232">
        <v>10.5</v>
      </c>
      <c r="H44" s="233">
        <v>0.5384615384615384</v>
      </c>
      <c r="I44" s="24">
        <v>11.5</v>
      </c>
      <c r="J44" s="233">
        <v>0.6216216216216216</v>
      </c>
      <c r="K44" s="25">
        <v>18</v>
      </c>
      <c r="L44" s="234">
        <v>1.5</v>
      </c>
    </row>
    <row r="45" spans="1:12" ht="12.75">
      <c r="A45" s="22" t="s">
        <v>43</v>
      </c>
      <c r="B45" s="229"/>
      <c r="C45" s="230">
        <v>6.25</v>
      </c>
      <c r="D45" s="231">
        <v>6.5</v>
      </c>
      <c r="E45" s="231">
        <v>12.75</v>
      </c>
      <c r="F45" s="23">
        <v>7.4</v>
      </c>
      <c r="G45" s="232">
        <v>-5.35</v>
      </c>
      <c r="H45" s="233">
        <v>-0.41960784313725485</v>
      </c>
      <c r="I45" s="24">
        <v>0.9</v>
      </c>
      <c r="J45" s="233">
        <v>0.13846153846153852</v>
      </c>
      <c r="K45" s="25">
        <v>1.15</v>
      </c>
      <c r="L45" s="234">
        <v>0.18400000000000005</v>
      </c>
    </row>
    <row r="46" spans="1:12" ht="12.75">
      <c r="A46" s="22" t="s">
        <v>72</v>
      </c>
      <c r="B46" s="229" t="s">
        <v>0</v>
      </c>
      <c r="C46" s="230">
        <v>50</v>
      </c>
      <c r="D46" s="237">
        <v>61</v>
      </c>
      <c r="E46" s="237">
        <v>60</v>
      </c>
      <c r="F46" s="238">
        <v>60.05</v>
      </c>
      <c r="G46" s="232">
        <v>0.04999999999999716</v>
      </c>
      <c r="H46" s="233">
        <v>0.000833333333333286</v>
      </c>
      <c r="I46" s="24">
        <v>-0.9500000000000028</v>
      </c>
      <c r="J46" s="233">
        <v>-0.015573770491803324</v>
      </c>
      <c r="K46" s="25">
        <v>10.05</v>
      </c>
      <c r="L46" s="234">
        <v>0.20099999999999996</v>
      </c>
    </row>
    <row r="47" spans="1:12" ht="13.5" thickBot="1">
      <c r="A47" s="22" t="s">
        <v>46</v>
      </c>
      <c r="B47" s="229" t="s">
        <v>44</v>
      </c>
      <c r="C47" s="239">
        <v>0.55</v>
      </c>
      <c r="D47" s="240">
        <v>0.55</v>
      </c>
      <c r="E47" s="240">
        <v>0.55</v>
      </c>
      <c r="F47" s="17">
        <v>0.55</v>
      </c>
      <c r="G47" s="241">
        <v>0</v>
      </c>
      <c r="H47" s="242">
        <v>0</v>
      </c>
      <c r="I47" s="243">
        <v>0</v>
      </c>
      <c r="J47" s="242">
        <v>0</v>
      </c>
      <c r="K47" s="25">
        <v>0</v>
      </c>
      <c r="L47" s="234">
        <v>0</v>
      </c>
    </row>
    <row r="48" spans="1:12" ht="12.75">
      <c r="A48" s="27" t="s">
        <v>11</v>
      </c>
      <c r="B48" s="28"/>
      <c r="C48" s="29"/>
      <c r="D48" s="30"/>
      <c r="E48" s="29"/>
      <c r="F48" s="29"/>
      <c r="G48" s="31" t="s">
        <v>0</v>
      </c>
      <c r="H48" s="32">
        <f>AVERAGE(H9:H47)</f>
        <v>-0.1769223564270518</v>
      </c>
      <c r="I48" s="32" t="s">
        <v>0</v>
      </c>
      <c r="J48" s="32">
        <f>AVERAGE(J9:J47)</f>
        <v>0.6721233704927058</v>
      </c>
      <c r="K48" s="32"/>
      <c r="L48" s="33">
        <f>AVERAGE(L9:L47)</f>
        <v>1.3100357859414429</v>
      </c>
    </row>
    <row r="49" spans="1:12" ht="13.5" thickBot="1">
      <c r="A49" s="34" t="s">
        <v>76</v>
      </c>
      <c r="B49" s="35"/>
      <c r="C49" s="36"/>
      <c r="D49" s="36"/>
      <c r="E49" s="36"/>
      <c r="F49" s="36"/>
      <c r="G49" s="36"/>
      <c r="H49" s="244" t="s">
        <v>127</v>
      </c>
      <c r="I49" s="245"/>
      <c r="J49" s="244" t="s">
        <v>128</v>
      </c>
      <c r="K49" s="36"/>
      <c r="L49" s="246" t="s">
        <v>129</v>
      </c>
    </row>
    <row r="50" spans="1:12" ht="12.75">
      <c r="A50" s="37"/>
      <c r="B50" s="38"/>
      <c r="C50" s="39"/>
      <c r="D50" s="39"/>
      <c r="E50" s="40"/>
      <c r="F50" s="40"/>
      <c r="G50" s="24"/>
      <c r="H50" s="24"/>
      <c r="I50" s="24"/>
      <c r="J50" s="24"/>
      <c r="K50" s="41"/>
      <c r="L50" s="41"/>
    </row>
    <row r="51" spans="1:12" ht="13.5" thickBot="1">
      <c r="A51" s="267" t="s">
        <v>114</v>
      </c>
      <c r="B51" s="267"/>
      <c r="C51" s="267"/>
      <c r="D51" s="39"/>
      <c r="E51" s="40"/>
      <c r="F51" s="40"/>
      <c r="G51" s="24"/>
      <c r="H51" s="24"/>
      <c r="I51" s="24"/>
      <c r="J51" s="24"/>
      <c r="K51" s="41"/>
      <c r="L51" s="41"/>
    </row>
    <row r="52" spans="1:3" ht="12.75">
      <c r="A52" s="42" t="s">
        <v>108</v>
      </c>
      <c r="B52" s="215" t="s">
        <v>44</v>
      </c>
      <c r="C52" s="216"/>
    </row>
    <row r="53" spans="1:12" ht="12.75">
      <c r="A53" s="43" t="s">
        <v>111</v>
      </c>
      <c r="B53" s="217" t="s">
        <v>109</v>
      </c>
      <c r="C53" s="218"/>
      <c r="E53" s="44"/>
      <c r="F53" s="44"/>
      <c r="G53" s="45"/>
      <c r="H53" s="46"/>
      <c r="I53" s="47"/>
      <c r="J53" s="46"/>
      <c r="K53" s="48"/>
      <c r="L53" s="49"/>
    </row>
    <row r="54" spans="1:3" ht="12.75">
      <c r="A54" s="43" t="s">
        <v>112</v>
      </c>
      <c r="B54" s="217" t="s">
        <v>50</v>
      </c>
      <c r="C54" s="218"/>
    </row>
    <row r="55" spans="1:12" ht="13.5" thickBot="1">
      <c r="A55" s="50" t="s">
        <v>113</v>
      </c>
      <c r="B55" s="225" t="s">
        <v>110</v>
      </c>
      <c r="C55" s="214"/>
      <c r="D55" s="51"/>
      <c r="E55" s="51"/>
      <c r="F55" s="51"/>
      <c r="G55" s="51"/>
      <c r="H55" s="52"/>
      <c r="I55" s="53"/>
      <c r="J55" s="52"/>
      <c r="K55" s="54"/>
      <c r="L55" s="52"/>
    </row>
    <row r="56" spans="1:12" ht="13.5" thickBot="1">
      <c r="A56" s="37"/>
      <c r="B56" s="55"/>
      <c r="C56" s="56"/>
      <c r="D56" s="57"/>
      <c r="E56" s="44"/>
      <c r="F56" s="44"/>
      <c r="G56" s="57"/>
      <c r="H56" s="57"/>
      <c r="I56" s="57"/>
      <c r="J56" s="57"/>
      <c r="K56" s="58"/>
      <c r="L56" s="58"/>
    </row>
    <row r="57" spans="1:12" ht="12.75">
      <c r="A57" s="268" t="s">
        <v>23</v>
      </c>
      <c r="B57" s="269"/>
      <c r="C57" s="269"/>
      <c r="D57" s="269"/>
      <c r="E57" s="269"/>
      <c r="F57" s="269"/>
      <c r="G57" s="269"/>
      <c r="H57" s="270"/>
      <c r="I57" s="57"/>
      <c r="J57" s="57"/>
      <c r="K57" s="58"/>
      <c r="L57" s="58"/>
    </row>
    <row r="58" spans="1:12" ht="13.5" thickBot="1">
      <c r="A58" s="262" t="s">
        <v>77</v>
      </c>
      <c r="B58" s="263"/>
      <c r="C58" s="263"/>
      <c r="D58" s="263"/>
      <c r="E58" s="263"/>
      <c r="F58" s="263"/>
      <c r="G58" s="263"/>
      <c r="H58" s="264"/>
      <c r="I58" s="57"/>
      <c r="J58" s="57"/>
      <c r="K58" s="58"/>
      <c r="L58" s="58"/>
    </row>
    <row r="59" spans="1:9" ht="12.75">
      <c r="A59" s="247">
        <v>38138</v>
      </c>
      <c r="B59" s="59"/>
      <c r="D59" s="248">
        <v>93967.64</v>
      </c>
      <c r="E59" s="265" t="s">
        <v>12</v>
      </c>
      <c r="F59" s="285"/>
      <c r="G59" s="285" t="s">
        <v>12</v>
      </c>
      <c r="H59" s="286"/>
      <c r="I59" s="51"/>
    </row>
    <row r="60" spans="1:10" ht="12.75">
      <c r="A60" s="249">
        <v>38107</v>
      </c>
      <c r="B60" s="60"/>
      <c r="D60" s="248">
        <v>108274.96</v>
      </c>
      <c r="E60" s="61" t="s">
        <v>8</v>
      </c>
      <c r="F60" s="25">
        <f>D59-D60</f>
        <v>-14307.320000000007</v>
      </c>
      <c r="G60" s="44" t="s">
        <v>87</v>
      </c>
      <c r="H60" s="62">
        <f>F60/D60</f>
        <v>-0.13213876966567345</v>
      </c>
      <c r="J60" s="2"/>
    </row>
    <row r="61" spans="1:12" ht="12.75">
      <c r="A61" s="249">
        <v>37986</v>
      </c>
      <c r="B61" s="60"/>
      <c r="D61" s="248">
        <v>67586.72</v>
      </c>
      <c r="E61" s="61" t="s">
        <v>9</v>
      </c>
      <c r="F61" s="25">
        <f>D59-D61</f>
        <v>26380.92</v>
      </c>
      <c r="G61" s="44" t="s">
        <v>88</v>
      </c>
      <c r="H61" s="62">
        <f>F61/D61</f>
        <v>0.3903269754768392</v>
      </c>
      <c r="J61" s="48"/>
      <c r="L61" s="63"/>
    </row>
    <row r="62" spans="1:8" ht="13.5" thickBot="1">
      <c r="A62" s="250">
        <v>37771</v>
      </c>
      <c r="B62" s="64"/>
      <c r="C62" s="65"/>
      <c r="D62" s="251">
        <v>51131.06</v>
      </c>
      <c r="E62" s="66" t="s">
        <v>13</v>
      </c>
      <c r="F62" s="67">
        <f>D59-D62</f>
        <v>42836.58</v>
      </c>
      <c r="G62" s="68" t="s">
        <v>89</v>
      </c>
      <c r="H62" s="69">
        <f>F62/D62</f>
        <v>0.8377800108192556</v>
      </c>
    </row>
    <row r="63" spans="1:10" ht="12.75">
      <c r="A63" s="70" t="s">
        <v>47</v>
      </c>
      <c r="B63" s="59"/>
      <c r="C63" s="71" t="s">
        <v>22</v>
      </c>
      <c r="D63" s="269" t="s">
        <v>96</v>
      </c>
      <c r="E63" s="269"/>
      <c r="F63" s="269"/>
      <c r="G63" s="72"/>
      <c r="H63" s="73"/>
      <c r="I63" s="74"/>
      <c r="J63" s="48"/>
    </row>
    <row r="64" spans="1:10" ht="12.75">
      <c r="A64" s="249">
        <v>38107</v>
      </c>
      <c r="B64" s="60"/>
      <c r="C64" s="75">
        <v>837.65</v>
      </c>
      <c r="D64" s="76"/>
      <c r="G64" s="58"/>
      <c r="H64" s="77"/>
      <c r="I64" s="74"/>
      <c r="J64" s="48"/>
    </row>
    <row r="65" spans="1:10" ht="13.5" thickBot="1">
      <c r="A65" s="250">
        <v>38138</v>
      </c>
      <c r="B65" s="64"/>
      <c r="C65" s="252">
        <v>727.16</v>
      </c>
      <c r="D65" s="284">
        <f>C65-C64</f>
        <v>-110.49000000000001</v>
      </c>
      <c r="E65" s="284"/>
      <c r="F65" s="78">
        <f>D65/C64</f>
        <v>-0.13190473348057066</v>
      </c>
      <c r="G65" s="79"/>
      <c r="H65" s="80"/>
      <c r="I65" s="74"/>
      <c r="J65" s="48"/>
    </row>
    <row r="67" ht="12.75">
      <c r="C67" s="44"/>
    </row>
    <row r="68" spans="1:4" ht="12.75">
      <c r="A68" s="75"/>
      <c r="D68" s="81"/>
    </row>
    <row r="69" ht="12.75">
      <c r="A69" s="75"/>
    </row>
    <row r="70" spans="1:2" ht="12.75">
      <c r="A70" s="75"/>
      <c r="B70" s="81"/>
    </row>
    <row r="71" spans="1:9" ht="12.75">
      <c r="A71" s="75"/>
      <c r="I71" s="75"/>
    </row>
    <row r="72" spans="8:9" ht="12.75">
      <c r="H72" s="75"/>
      <c r="I72" s="75"/>
    </row>
    <row r="73" spans="8:9" ht="12.75">
      <c r="H73" s="75"/>
      <c r="I73" s="75"/>
    </row>
  </sheetData>
  <mergeCells count="25">
    <mergeCell ref="K5:K8"/>
    <mergeCell ref="D65:E65"/>
    <mergeCell ref="G59:H59"/>
    <mergeCell ref="E59:F59"/>
    <mergeCell ref="D63:F63"/>
    <mergeCell ref="A1:L1"/>
    <mergeCell ref="A3:A8"/>
    <mergeCell ref="C3:F3"/>
    <mergeCell ref="G3:L3"/>
    <mergeCell ref="G5:G8"/>
    <mergeCell ref="H5:H8"/>
    <mergeCell ref="I5:I8"/>
    <mergeCell ref="K4:L4"/>
    <mergeCell ref="L5:L8"/>
    <mergeCell ref="I4:J4"/>
    <mergeCell ref="A2:L2"/>
    <mergeCell ref="A58:H58"/>
    <mergeCell ref="G4:H4"/>
    <mergeCell ref="A51:C51"/>
    <mergeCell ref="B55:C55"/>
    <mergeCell ref="A57:H57"/>
    <mergeCell ref="B52:C52"/>
    <mergeCell ref="B53:C53"/>
    <mergeCell ref="B54:C54"/>
    <mergeCell ref="J5:J8"/>
  </mergeCells>
  <printOptions/>
  <pageMargins left="0.28" right="0.17" top="0.37" bottom="0.7" header="0.22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pane ySplit="6" topLeftCell="BM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7.57421875" style="1" customWidth="1"/>
    <col min="2" max="2" width="8.8515625" style="119" bestFit="1" customWidth="1"/>
    <col min="3" max="3" width="7.7109375" style="1" bestFit="1" customWidth="1"/>
    <col min="4" max="4" width="8.57421875" style="1" bestFit="1" customWidth="1"/>
    <col min="5" max="5" width="28.00390625" style="122" bestFit="1" customWidth="1"/>
    <col min="6" max="6" width="8.421875" style="1" bestFit="1" customWidth="1"/>
    <col min="7" max="7" width="7.7109375" style="1" bestFit="1" customWidth="1"/>
    <col min="8" max="8" width="8.57421875" style="1" bestFit="1" customWidth="1"/>
    <col min="9" max="16384" width="14.00390625" style="1" customWidth="1"/>
  </cols>
  <sheetData>
    <row r="1" spans="1:8" ht="15.75">
      <c r="A1" s="292" t="s">
        <v>126</v>
      </c>
      <c r="B1" s="293"/>
      <c r="C1" s="293"/>
      <c r="D1" s="293"/>
      <c r="E1" s="293"/>
      <c r="F1" s="293"/>
      <c r="G1" s="293"/>
      <c r="H1" s="294"/>
    </row>
    <row r="2" spans="1:8" ht="15.75">
      <c r="A2" s="298" t="s">
        <v>14</v>
      </c>
      <c r="B2" s="299"/>
      <c r="C2" s="299"/>
      <c r="D2" s="299"/>
      <c r="E2" s="299"/>
      <c r="F2" s="299"/>
      <c r="G2" s="299"/>
      <c r="H2" s="300"/>
    </row>
    <row r="3" spans="1:8" ht="16.5" thickBot="1">
      <c r="A3" s="301" t="s">
        <v>130</v>
      </c>
      <c r="B3" s="302"/>
      <c r="C3" s="302"/>
      <c r="D3" s="302"/>
      <c r="E3" s="302"/>
      <c r="F3" s="302"/>
      <c r="G3" s="302"/>
      <c r="H3" s="303"/>
    </row>
    <row r="4" spans="1:18" ht="12.75">
      <c r="A4" s="305" t="s">
        <v>15</v>
      </c>
      <c r="B4" s="308" t="s">
        <v>6</v>
      </c>
      <c r="C4" s="304" t="s">
        <v>115</v>
      </c>
      <c r="D4" s="304"/>
      <c r="E4" s="309" t="s">
        <v>16</v>
      </c>
      <c r="F4" s="308" t="s">
        <v>6</v>
      </c>
      <c r="G4" s="304" t="s">
        <v>115</v>
      </c>
      <c r="H4" s="307"/>
      <c r="I4" s="99"/>
      <c r="J4" s="100"/>
      <c r="Q4" s="101"/>
      <c r="R4" s="101"/>
    </row>
    <row r="5" spans="1:18" ht="12.75">
      <c r="A5" s="305"/>
      <c r="B5" s="308"/>
      <c r="C5" s="97" t="s">
        <v>116</v>
      </c>
      <c r="D5" s="97" t="s">
        <v>117</v>
      </c>
      <c r="E5" s="309"/>
      <c r="F5" s="308"/>
      <c r="G5" s="97" t="s">
        <v>116</v>
      </c>
      <c r="H5" s="98" t="s">
        <v>117</v>
      </c>
      <c r="I5" s="99"/>
      <c r="J5" s="100"/>
      <c r="Q5" s="101"/>
      <c r="R5" s="101"/>
    </row>
    <row r="6" spans="1:18" ht="13.5" thickBot="1">
      <c r="A6" s="306"/>
      <c r="B6" s="308"/>
      <c r="C6" s="97" t="s">
        <v>5</v>
      </c>
      <c r="D6" s="97" t="s">
        <v>5</v>
      </c>
      <c r="E6" s="310"/>
      <c r="F6" s="308"/>
      <c r="G6" s="97" t="s">
        <v>5</v>
      </c>
      <c r="H6" s="98" t="s">
        <v>5</v>
      </c>
      <c r="I6" s="99"/>
      <c r="J6" s="100"/>
      <c r="Q6" s="101"/>
      <c r="R6" s="101"/>
    </row>
    <row r="7" spans="1:18" ht="12.75">
      <c r="A7" s="295" t="s">
        <v>36</v>
      </c>
      <c r="B7" s="296"/>
      <c r="C7" s="296"/>
      <c r="D7" s="296"/>
      <c r="E7" s="296"/>
      <c r="F7" s="296"/>
      <c r="G7" s="296"/>
      <c r="H7" s="297"/>
      <c r="I7" s="99"/>
      <c r="J7" s="100"/>
      <c r="Q7" s="101"/>
      <c r="R7" s="101"/>
    </row>
    <row r="8" spans="1:14" ht="12.75">
      <c r="A8" s="22" t="s">
        <v>70</v>
      </c>
      <c r="B8" s="102">
        <f>(D8-C8)/C8</f>
        <v>0.5384615384615384</v>
      </c>
      <c r="C8" s="40">
        <v>19.5</v>
      </c>
      <c r="D8" s="23">
        <v>30</v>
      </c>
      <c r="E8" s="120" t="s">
        <v>51</v>
      </c>
      <c r="F8" s="102">
        <f aca="true" t="shared" si="0" ref="F8:F17">(H8-G8)/G8</f>
        <v>-0.4339130434782609</v>
      </c>
      <c r="G8" s="40">
        <v>11.5</v>
      </c>
      <c r="H8" s="23">
        <v>6.51</v>
      </c>
      <c r="K8" s="103"/>
      <c r="L8" s="103"/>
      <c r="M8" s="101"/>
      <c r="N8" s="101"/>
    </row>
    <row r="9" spans="1:14" ht="12.75">
      <c r="A9" s="22" t="s">
        <v>61</v>
      </c>
      <c r="B9" s="102">
        <f>(D9-C9)/C9</f>
        <v>0.13157894736842105</v>
      </c>
      <c r="C9" s="40">
        <v>19</v>
      </c>
      <c r="D9" s="23">
        <v>21.5</v>
      </c>
      <c r="E9" s="120" t="s">
        <v>43</v>
      </c>
      <c r="F9" s="102">
        <f t="shared" si="0"/>
        <v>-0.41960784313725485</v>
      </c>
      <c r="G9" s="40">
        <v>12.75</v>
      </c>
      <c r="H9" s="23">
        <v>7.4</v>
      </c>
      <c r="I9" s="37"/>
      <c r="J9" s="37"/>
      <c r="K9" s="40"/>
      <c r="L9" s="39"/>
      <c r="M9" s="99"/>
      <c r="N9" s="100"/>
    </row>
    <row r="10" spans="1:14" ht="12.75">
      <c r="A10" s="22" t="s">
        <v>63</v>
      </c>
      <c r="B10" s="102">
        <f>(D10-C10)/C10</f>
        <v>0.08808290155440422</v>
      </c>
      <c r="C10" s="40">
        <v>3.86</v>
      </c>
      <c r="D10" s="23">
        <v>4.2</v>
      </c>
      <c r="E10" s="120" t="s">
        <v>37</v>
      </c>
      <c r="F10" s="102">
        <f t="shared" si="0"/>
        <v>-0.4032258064516129</v>
      </c>
      <c r="G10" s="40">
        <v>6.2</v>
      </c>
      <c r="H10" s="23">
        <v>3.7</v>
      </c>
      <c r="I10" s="56"/>
      <c r="J10" s="56"/>
      <c r="K10" s="40"/>
      <c r="L10" s="39"/>
      <c r="M10" s="99"/>
      <c r="N10" s="100"/>
    </row>
    <row r="11" spans="1:14" ht="12.75">
      <c r="A11" s="22" t="s">
        <v>95</v>
      </c>
      <c r="B11" s="102">
        <f>(D11-C11)/C11</f>
        <v>0.0650887573964497</v>
      </c>
      <c r="C11" s="40">
        <v>84.5</v>
      </c>
      <c r="D11" s="23">
        <v>90</v>
      </c>
      <c r="E11" s="120" t="s">
        <v>62</v>
      </c>
      <c r="F11" s="102">
        <f t="shared" si="0"/>
        <v>-0.37799043062200954</v>
      </c>
      <c r="G11" s="40">
        <v>20.9</v>
      </c>
      <c r="H11" s="23">
        <v>13</v>
      </c>
      <c r="I11" s="37"/>
      <c r="J11" s="37"/>
      <c r="K11" s="40"/>
      <c r="L11" s="39"/>
      <c r="M11" s="99"/>
      <c r="N11" s="100"/>
    </row>
    <row r="12" spans="1:14" ht="12.75">
      <c r="A12" s="26" t="s">
        <v>72</v>
      </c>
      <c r="B12" s="102">
        <f>(D12-C12)/C12</f>
        <v>0.000833333333333286</v>
      </c>
      <c r="C12" s="40">
        <v>60</v>
      </c>
      <c r="D12" s="23">
        <v>60.05</v>
      </c>
      <c r="E12" s="120" t="s">
        <v>54</v>
      </c>
      <c r="F12" s="102">
        <f t="shared" si="0"/>
        <v>-0.33862433862433855</v>
      </c>
      <c r="G12" s="40">
        <v>37.8</v>
      </c>
      <c r="H12" s="23">
        <v>25</v>
      </c>
      <c r="I12" s="37"/>
      <c r="J12" s="37"/>
      <c r="K12" s="40"/>
      <c r="L12" s="39"/>
      <c r="M12" s="99"/>
      <c r="N12" s="100"/>
    </row>
    <row r="13" spans="1:14" ht="12.75">
      <c r="A13" s="22"/>
      <c r="B13" s="102"/>
      <c r="C13" s="40"/>
      <c r="D13" s="23"/>
      <c r="E13" s="120" t="s">
        <v>64</v>
      </c>
      <c r="F13" s="102">
        <f t="shared" si="0"/>
        <v>-0.3375</v>
      </c>
      <c r="G13" s="40">
        <v>8</v>
      </c>
      <c r="H13" s="23">
        <v>5.3</v>
      </c>
      <c r="I13" s="37"/>
      <c r="J13" s="37"/>
      <c r="K13" s="40"/>
      <c r="L13" s="39"/>
      <c r="M13" s="99"/>
      <c r="N13" s="100"/>
    </row>
    <row r="14" spans="1:14" ht="12.75">
      <c r="A14" s="22"/>
      <c r="B14" s="102"/>
      <c r="C14" s="40"/>
      <c r="D14" s="23"/>
      <c r="E14" s="120" t="s">
        <v>35</v>
      </c>
      <c r="F14" s="102">
        <f t="shared" si="0"/>
        <v>-0.3333333333333333</v>
      </c>
      <c r="G14" s="40">
        <v>4.5</v>
      </c>
      <c r="H14" s="23">
        <v>3</v>
      </c>
      <c r="I14" s="37"/>
      <c r="J14" s="104"/>
      <c r="K14" s="40"/>
      <c r="L14" s="39"/>
      <c r="M14" s="99"/>
      <c r="N14" s="100"/>
    </row>
    <row r="15" spans="1:14" ht="12.75">
      <c r="A15" s="22"/>
      <c r="B15" s="102"/>
      <c r="C15" s="40"/>
      <c r="D15" s="23"/>
      <c r="E15" s="120" t="s">
        <v>52</v>
      </c>
      <c r="F15" s="102">
        <f t="shared" si="0"/>
        <v>-0.32432432432432434</v>
      </c>
      <c r="G15" s="40">
        <v>37</v>
      </c>
      <c r="H15" s="23">
        <v>25</v>
      </c>
      <c r="I15" s="37"/>
      <c r="J15" s="37"/>
      <c r="K15" s="40"/>
      <c r="L15" s="39"/>
      <c r="M15" s="99"/>
      <c r="N15" s="100"/>
    </row>
    <row r="16" spans="1:14" ht="12.75">
      <c r="A16" s="22"/>
      <c r="B16" s="102"/>
      <c r="C16" s="40"/>
      <c r="D16" s="23"/>
      <c r="E16" s="120" t="s">
        <v>60</v>
      </c>
      <c r="F16" s="102">
        <f t="shared" si="0"/>
        <v>-0.3148584905660378</v>
      </c>
      <c r="G16" s="40">
        <v>8.48</v>
      </c>
      <c r="H16" s="23">
        <v>5.81</v>
      </c>
      <c r="I16" s="37"/>
      <c r="J16" s="37"/>
      <c r="K16" s="40"/>
      <c r="L16" s="39"/>
      <c r="M16" s="99"/>
      <c r="N16" s="100"/>
    </row>
    <row r="17" spans="1:14" ht="12.75">
      <c r="A17" s="22"/>
      <c r="B17" s="102"/>
      <c r="C17" s="40"/>
      <c r="D17" s="23"/>
      <c r="E17" s="120" t="s">
        <v>55</v>
      </c>
      <c r="F17" s="102">
        <f t="shared" si="0"/>
        <v>-0.30851063829787234</v>
      </c>
      <c r="G17" s="40">
        <v>47</v>
      </c>
      <c r="H17" s="23">
        <v>32.5</v>
      </c>
      <c r="I17" s="37"/>
      <c r="J17" s="37"/>
      <c r="K17" s="40"/>
      <c r="L17" s="39"/>
      <c r="M17" s="99"/>
      <c r="N17" s="100"/>
    </row>
    <row r="18" spans="1:14" ht="13.5" thickBot="1">
      <c r="A18" s="22"/>
      <c r="B18" s="102"/>
      <c r="C18" s="40"/>
      <c r="D18" s="23"/>
      <c r="E18" s="120"/>
      <c r="F18" s="105"/>
      <c r="G18" s="39"/>
      <c r="H18" s="106"/>
      <c r="I18" s="37"/>
      <c r="J18" s="37"/>
      <c r="K18" s="40"/>
      <c r="L18" s="39"/>
      <c r="M18" s="99"/>
      <c r="N18" s="100"/>
    </row>
    <row r="19" spans="1:14" ht="12.75">
      <c r="A19" s="268" t="s">
        <v>39</v>
      </c>
      <c r="B19" s="269"/>
      <c r="C19" s="269"/>
      <c r="D19" s="269"/>
      <c r="E19" s="269"/>
      <c r="F19" s="269"/>
      <c r="G19" s="269"/>
      <c r="H19" s="270"/>
      <c r="I19" s="37"/>
      <c r="J19" s="37"/>
      <c r="K19" s="40"/>
      <c r="L19" s="39"/>
      <c r="M19" s="99"/>
      <c r="N19" s="100"/>
    </row>
    <row r="20" spans="1:14" ht="12.75">
      <c r="A20" s="22" t="s">
        <v>58</v>
      </c>
      <c r="B20" s="102">
        <f aca="true" t="shared" si="1" ref="B20:B29">(D20-C20)/C20</f>
        <v>2.3076923076923075</v>
      </c>
      <c r="C20" s="40">
        <v>1.3</v>
      </c>
      <c r="D20" s="23">
        <v>4.3</v>
      </c>
      <c r="E20" s="120" t="s">
        <v>56</v>
      </c>
      <c r="F20" s="102">
        <f>(H20-G20)/G20</f>
        <v>-0.1666666666666666</v>
      </c>
      <c r="G20" s="40">
        <v>0.12</v>
      </c>
      <c r="H20" s="23">
        <v>0.1</v>
      </c>
      <c r="I20" s="37"/>
      <c r="J20" s="37"/>
      <c r="K20" s="40"/>
      <c r="L20" s="39"/>
      <c r="M20" s="99"/>
      <c r="N20" s="100"/>
    </row>
    <row r="21" spans="1:14" ht="12.75">
      <c r="A21" s="22" t="s">
        <v>101</v>
      </c>
      <c r="B21" s="102">
        <f t="shared" si="1"/>
        <v>1.8681135225375625</v>
      </c>
      <c r="C21" s="40">
        <v>5.99</v>
      </c>
      <c r="D21" s="23">
        <v>17.18</v>
      </c>
      <c r="E21" s="120" t="s">
        <v>72</v>
      </c>
      <c r="F21" s="102">
        <f>(H21-G21)/G21</f>
        <v>-0.015573770491803324</v>
      </c>
      <c r="G21" s="40">
        <v>61</v>
      </c>
      <c r="H21" s="23">
        <v>60.05</v>
      </c>
      <c r="I21" s="37"/>
      <c r="J21" s="37"/>
      <c r="K21" s="40"/>
      <c r="L21" s="39"/>
      <c r="M21" s="99"/>
      <c r="N21" s="100"/>
    </row>
    <row r="22" spans="1:14" ht="12.75">
      <c r="A22" s="22" t="s">
        <v>100</v>
      </c>
      <c r="B22" s="102">
        <f t="shared" si="1"/>
        <v>1.75</v>
      </c>
      <c r="C22" s="40">
        <v>6.6</v>
      </c>
      <c r="D22" s="23">
        <v>18.15</v>
      </c>
      <c r="E22" s="120" t="s">
        <v>66</v>
      </c>
      <c r="F22" s="102">
        <f>(H22-G22)/G22</f>
        <v>-0.012345679012345689</v>
      </c>
      <c r="G22" s="40">
        <v>0.81</v>
      </c>
      <c r="H22" s="23">
        <v>0.8</v>
      </c>
      <c r="I22" s="37"/>
      <c r="J22" s="37"/>
      <c r="K22" s="40"/>
      <c r="L22" s="39"/>
      <c r="M22" s="99"/>
      <c r="N22" s="100"/>
    </row>
    <row r="23" spans="1:14" ht="12.75">
      <c r="A23" s="26" t="s">
        <v>69</v>
      </c>
      <c r="B23" s="102">
        <f t="shared" si="1"/>
        <v>1.6470588235294117</v>
      </c>
      <c r="C23" s="40">
        <v>3.4</v>
      </c>
      <c r="D23" s="23">
        <v>9</v>
      </c>
      <c r="E23" s="120"/>
      <c r="F23" s="102"/>
      <c r="G23" s="40"/>
      <c r="H23" s="23"/>
      <c r="I23" s="37"/>
      <c r="J23" s="37"/>
      <c r="K23" s="40"/>
      <c r="L23" s="39"/>
      <c r="M23" s="99"/>
      <c r="N23" s="100"/>
    </row>
    <row r="24" spans="1:14" ht="12.75">
      <c r="A24" s="22" t="s">
        <v>52</v>
      </c>
      <c r="B24" s="102">
        <f t="shared" si="1"/>
        <v>1.4038461538461537</v>
      </c>
      <c r="C24" s="253">
        <v>10.4</v>
      </c>
      <c r="D24" s="254">
        <v>25</v>
      </c>
      <c r="E24" s="120"/>
      <c r="F24" s="102"/>
      <c r="G24" s="40"/>
      <c r="H24" s="23"/>
      <c r="I24" s="37"/>
      <c r="J24" s="37"/>
      <c r="K24" s="40"/>
      <c r="L24" s="39"/>
      <c r="M24" s="99"/>
      <c r="N24" s="100"/>
    </row>
    <row r="25" spans="1:14" ht="12.75">
      <c r="A25" s="22" t="s">
        <v>94</v>
      </c>
      <c r="B25" s="102">
        <f t="shared" si="1"/>
        <v>1.3611111111111112</v>
      </c>
      <c r="C25" s="40">
        <v>9</v>
      </c>
      <c r="D25" s="23">
        <v>21.25</v>
      </c>
      <c r="E25" s="120"/>
      <c r="F25" s="102"/>
      <c r="G25" s="40"/>
      <c r="H25" s="23"/>
      <c r="I25" s="37"/>
      <c r="J25" s="37"/>
      <c r="K25" s="40"/>
      <c r="L25" s="39"/>
      <c r="M25" s="99"/>
      <c r="N25" s="100"/>
    </row>
    <row r="26" spans="1:14" ht="12.75">
      <c r="A26" s="22" t="s">
        <v>61</v>
      </c>
      <c r="B26" s="102">
        <f t="shared" si="1"/>
        <v>1.263157894736842</v>
      </c>
      <c r="C26" s="40">
        <v>9.5</v>
      </c>
      <c r="D26" s="23">
        <v>21.5</v>
      </c>
      <c r="E26" s="120"/>
      <c r="F26" s="102"/>
      <c r="G26" s="40"/>
      <c r="H26" s="23"/>
      <c r="I26" s="37"/>
      <c r="J26" s="37"/>
      <c r="K26" s="40"/>
      <c r="L26" s="39"/>
      <c r="M26" s="99"/>
      <c r="N26" s="100"/>
    </row>
    <row r="27" spans="1:14" ht="12.75">
      <c r="A27" s="22" t="s">
        <v>67</v>
      </c>
      <c r="B27" s="102">
        <f t="shared" si="1"/>
        <v>1.2222222222222223</v>
      </c>
      <c r="C27" s="40">
        <v>9</v>
      </c>
      <c r="D27" s="23">
        <v>20</v>
      </c>
      <c r="E27" s="120"/>
      <c r="F27" s="102"/>
      <c r="G27" s="40"/>
      <c r="H27" s="23"/>
      <c r="I27" s="37"/>
      <c r="J27" s="37"/>
      <c r="K27" s="40"/>
      <c r="L27" s="39"/>
      <c r="M27" s="99"/>
      <c r="N27" s="100"/>
    </row>
    <row r="28" spans="1:14" ht="12.75">
      <c r="A28" s="22" t="s">
        <v>99</v>
      </c>
      <c r="B28" s="102">
        <f t="shared" si="1"/>
        <v>1.1188571428571428</v>
      </c>
      <c r="C28" s="40">
        <v>8.75</v>
      </c>
      <c r="D28" s="23">
        <v>18.54</v>
      </c>
      <c r="E28" s="120"/>
      <c r="F28" s="102"/>
      <c r="G28" s="40"/>
      <c r="H28" s="23"/>
      <c r="I28" s="37"/>
      <c r="J28" s="37"/>
      <c r="K28" s="40"/>
      <c r="L28" s="39"/>
      <c r="M28" s="99"/>
      <c r="N28" s="100"/>
    </row>
    <row r="29" spans="1:14" ht="12.75">
      <c r="A29" s="22" t="s">
        <v>65</v>
      </c>
      <c r="B29" s="102">
        <f t="shared" si="1"/>
        <v>1.058231173380035</v>
      </c>
      <c r="C29" s="40">
        <v>22.84</v>
      </c>
      <c r="D29" s="23">
        <v>47.01</v>
      </c>
      <c r="E29" s="120"/>
      <c r="F29" s="102"/>
      <c r="G29" s="40"/>
      <c r="H29" s="23"/>
      <c r="I29" s="37"/>
      <c r="J29" s="37"/>
      <c r="K29" s="40"/>
      <c r="L29" s="39"/>
      <c r="M29" s="99"/>
      <c r="N29" s="100"/>
    </row>
    <row r="30" spans="1:14" ht="13.5" thickBot="1">
      <c r="A30" s="107"/>
      <c r="B30" s="108"/>
      <c r="C30" s="109"/>
      <c r="D30" s="110"/>
      <c r="E30" s="121"/>
      <c r="F30" s="111"/>
      <c r="G30" s="111"/>
      <c r="H30" s="112"/>
      <c r="I30" s="37"/>
      <c r="J30" s="37"/>
      <c r="K30" s="40"/>
      <c r="L30" s="39"/>
      <c r="M30" s="99"/>
      <c r="N30" s="100"/>
    </row>
    <row r="31" spans="1:14" ht="12.75">
      <c r="A31" s="259" t="s">
        <v>13</v>
      </c>
      <c r="B31" s="260"/>
      <c r="C31" s="260"/>
      <c r="D31" s="260"/>
      <c r="E31" s="260"/>
      <c r="F31" s="260"/>
      <c r="G31" s="260"/>
      <c r="H31" s="261"/>
      <c r="K31" s="103"/>
      <c r="L31" s="103"/>
      <c r="M31" s="101"/>
      <c r="N31" s="101"/>
    </row>
    <row r="32" spans="1:14" ht="12.75">
      <c r="A32" s="22" t="s">
        <v>35</v>
      </c>
      <c r="B32" s="102">
        <f aca="true" t="shared" si="2" ref="B32:B41">(D32-C32)/C32</f>
        <v>5</v>
      </c>
      <c r="C32" s="40">
        <v>0.5</v>
      </c>
      <c r="D32" s="23">
        <v>3</v>
      </c>
      <c r="E32" s="120" t="s">
        <v>66</v>
      </c>
      <c r="F32" s="102">
        <f>(H32-G32)/G32</f>
        <v>-0.2156862745098039</v>
      </c>
      <c r="G32" s="40">
        <v>1.02</v>
      </c>
      <c r="H32" s="23">
        <v>0.8</v>
      </c>
      <c r="I32" s="37"/>
      <c r="J32" s="37"/>
      <c r="K32" s="40"/>
      <c r="L32" s="39"/>
      <c r="M32" s="99"/>
      <c r="N32" s="100"/>
    </row>
    <row r="33" spans="1:14" ht="12.75">
      <c r="A33" s="22" t="s">
        <v>52</v>
      </c>
      <c r="B33" s="102">
        <f t="shared" si="2"/>
        <v>3.1666666666666665</v>
      </c>
      <c r="C33" s="40">
        <v>6</v>
      </c>
      <c r="D33" s="23">
        <v>25</v>
      </c>
      <c r="E33" s="120"/>
      <c r="F33" s="102"/>
      <c r="G33" s="40"/>
      <c r="H33" s="23"/>
      <c r="I33" s="37"/>
      <c r="J33" s="37"/>
      <c r="K33" s="40"/>
      <c r="L33" s="39"/>
      <c r="M33" s="99"/>
      <c r="N33" s="100"/>
    </row>
    <row r="34" spans="1:14" ht="12.75">
      <c r="A34" s="22" t="s">
        <v>61</v>
      </c>
      <c r="B34" s="102">
        <f t="shared" si="2"/>
        <v>2.909090909090909</v>
      </c>
      <c r="C34" s="40">
        <v>5.5</v>
      </c>
      <c r="D34" s="23">
        <v>21.5</v>
      </c>
      <c r="E34" s="120"/>
      <c r="F34" s="102"/>
      <c r="G34" s="40"/>
      <c r="H34" s="23"/>
      <c r="I34" s="56"/>
      <c r="J34" s="56"/>
      <c r="K34" s="40"/>
      <c r="L34" s="39"/>
      <c r="M34" s="99"/>
      <c r="N34" s="100"/>
    </row>
    <row r="35" spans="1:14" ht="12.75">
      <c r="A35" s="22" t="s">
        <v>100</v>
      </c>
      <c r="B35" s="102">
        <f t="shared" si="2"/>
        <v>2.63</v>
      </c>
      <c r="C35" s="40">
        <v>5</v>
      </c>
      <c r="D35" s="23">
        <v>18.15</v>
      </c>
      <c r="E35" s="120"/>
      <c r="F35" s="102"/>
      <c r="G35" s="40"/>
      <c r="H35" s="23"/>
      <c r="I35" s="37"/>
      <c r="J35" s="37"/>
      <c r="K35" s="40"/>
      <c r="L35" s="39"/>
      <c r="M35" s="99"/>
      <c r="N35" s="100"/>
    </row>
    <row r="36" spans="1:14" ht="12.75">
      <c r="A36" s="22" t="s">
        <v>65</v>
      </c>
      <c r="B36" s="102">
        <f t="shared" si="2"/>
        <v>2.5108289768483942</v>
      </c>
      <c r="C36" s="40">
        <v>13.39</v>
      </c>
      <c r="D36" s="23">
        <v>47.01</v>
      </c>
      <c r="E36" s="120"/>
      <c r="F36" s="102"/>
      <c r="G36" s="40"/>
      <c r="H36" s="23"/>
      <c r="I36" s="37"/>
      <c r="J36" s="37"/>
      <c r="K36" s="40"/>
      <c r="L36" s="39"/>
      <c r="M36" s="99"/>
      <c r="N36" s="100"/>
    </row>
    <row r="37" spans="1:14" ht="12.75">
      <c r="A37" s="22" t="s">
        <v>63</v>
      </c>
      <c r="B37" s="102">
        <f t="shared" si="2"/>
        <v>2.5</v>
      </c>
      <c r="C37" s="40">
        <v>1.2</v>
      </c>
      <c r="D37" s="23">
        <v>4.2</v>
      </c>
      <c r="E37" s="120"/>
      <c r="F37" s="102"/>
      <c r="G37" s="40"/>
      <c r="H37" s="23"/>
      <c r="I37" s="37"/>
      <c r="J37" s="37"/>
      <c r="K37" s="40"/>
      <c r="L37" s="39"/>
      <c r="M37" s="99"/>
      <c r="N37" s="100"/>
    </row>
    <row r="38" spans="1:14" ht="12.75">
      <c r="A38" s="22" t="s">
        <v>51</v>
      </c>
      <c r="B38" s="102">
        <f t="shared" si="2"/>
        <v>2.373056994818653</v>
      </c>
      <c r="C38" s="40">
        <v>1.93</v>
      </c>
      <c r="D38" s="23">
        <v>6.51</v>
      </c>
      <c r="E38" s="120"/>
      <c r="F38" s="102"/>
      <c r="G38" s="40"/>
      <c r="H38" s="23"/>
      <c r="I38" s="37"/>
      <c r="J38" s="37"/>
      <c r="K38" s="40"/>
      <c r="L38" s="39"/>
      <c r="M38" s="99"/>
      <c r="N38" s="100"/>
    </row>
    <row r="39" spans="1:14" ht="12.75">
      <c r="A39" s="26" t="s">
        <v>101</v>
      </c>
      <c r="B39" s="102">
        <f t="shared" si="2"/>
        <v>2.3038461538461537</v>
      </c>
      <c r="C39" s="40">
        <v>5.2</v>
      </c>
      <c r="D39" s="23">
        <v>17.18</v>
      </c>
      <c r="E39" s="120"/>
      <c r="F39" s="102"/>
      <c r="G39" s="40"/>
      <c r="H39" s="23"/>
      <c r="I39" s="37"/>
      <c r="J39" s="38"/>
      <c r="K39" s="40"/>
      <c r="L39" s="39"/>
      <c r="M39" s="99"/>
      <c r="N39" s="100"/>
    </row>
    <row r="40" spans="1:14" ht="12.75">
      <c r="A40" s="22" t="s">
        <v>62</v>
      </c>
      <c r="B40" s="102">
        <f t="shared" si="2"/>
        <v>2.25</v>
      </c>
      <c r="C40" s="40">
        <v>4</v>
      </c>
      <c r="D40" s="23">
        <v>13</v>
      </c>
      <c r="E40" s="120"/>
      <c r="F40" s="102"/>
      <c r="G40" s="40"/>
      <c r="H40" s="23"/>
      <c r="I40" s="37"/>
      <c r="J40" s="37"/>
      <c r="K40" s="40"/>
      <c r="L40" s="39"/>
      <c r="M40" s="99"/>
      <c r="N40" s="100"/>
    </row>
    <row r="41" spans="1:14" ht="13.5" thickBot="1">
      <c r="A41" s="255" t="s">
        <v>58</v>
      </c>
      <c r="B41" s="108">
        <f t="shared" si="2"/>
        <v>2.0714285714285716</v>
      </c>
      <c r="C41" s="109">
        <v>1.4</v>
      </c>
      <c r="D41" s="113">
        <v>4.3</v>
      </c>
      <c r="E41" s="256"/>
      <c r="F41" s="108"/>
      <c r="G41" s="109"/>
      <c r="H41" s="113"/>
      <c r="I41" s="37"/>
      <c r="J41" s="37"/>
      <c r="K41" s="40"/>
      <c r="L41" s="39"/>
      <c r="M41" s="99"/>
      <c r="N41" s="100"/>
    </row>
    <row r="42" spans="2:14" ht="12.75">
      <c r="B42" s="1"/>
      <c r="I42" s="37"/>
      <c r="J42" s="37"/>
      <c r="K42" s="40"/>
      <c r="L42" s="39"/>
      <c r="M42" s="99"/>
      <c r="N42" s="100"/>
    </row>
    <row r="43" spans="1:11" ht="12.75">
      <c r="A43" s="114" t="s">
        <v>78</v>
      </c>
      <c r="B43" s="115"/>
      <c r="C43" s="114"/>
      <c r="D43" s="40" t="s">
        <v>0</v>
      </c>
      <c r="F43" s="40"/>
      <c r="G43" s="40"/>
      <c r="H43" s="40"/>
      <c r="I43" s="99"/>
      <c r="J43" s="99"/>
      <c r="K43" s="100"/>
    </row>
    <row r="44" spans="1:11" ht="12.75">
      <c r="A44" s="291" t="s">
        <v>79</v>
      </c>
      <c r="B44" s="291"/>
      <c r="C44" s="291"/>
      <c r="D44" s="291"/>
      <c r="E44" s="291"/>
      <c r="F44" s="291"/>
      <c r="G44" s="291"/>
      <c r="H44" s="291"/>
      <c r="I44" s="99"/>
      <c r="J44" s="99"/>
      <c r="K44" s="100"/>
    </row>
    <row r="45" spans="1:11" ht="12.75">
      <c r="A45" s="291" t="s">
        <v>105</v>
      </c>
      <c r="B45" s="291"/>
      <c r="C45" s="291"/>
      <c r="D45" s="291"/>
      <c r="E45" s="291"/>
      <c r="F45" s="291"/>
      <c r="G45" s="291"/>
      <c r="H45" s="291"/>
      <c r="I45" s="99"/>
      <c r="J45" s="99"/>
      <c r="K45" s="100"/>
    </row>
    <row r="46" spans="1:11" ht="12.75">
      <c r="A46" s="291" t="s">
        <v>86</v>
      </c>
      <c r="B46" s="291"/>
      <c r="C46" s="291"/>
      <c r="D46" s="291"/>
      <c r="E46" s="291"/>
      <c r="F46" s="291"/>
      <c r="G46" s="291"/>
      <c r="H46" s="291"/>
      <c r="I46" s="99"/>
      <c r="J46" s="99"/>
      <c r="K46" s="100"/>
    </row>
    <row r="47" spans="2:11" ht="12.75">
      <c r="B47" s="1"/>
      <c r="I47" s="99"/>
      <c r="J47" s="99"/>
      <c r="K47" s="100"/>
    </row>
    <row r="48" spans="1:11" ht="12.75">
      <c r="A48" s="114"/>
      <c r="B48" s="115"/>
      <c r="C48" s="114"/>
      <c r="D48" s="40"/>
      <c r="E48" s="123"/>
      <c r="F48" s="40"/>
      <c r="G48" s="40"/>
      <c r="H48" s="40"/>
      <c r="I48" s="99"/>
      <c r="J48" s="99"/>
      <c r="K48" s="100"/>
    </row>
    <row r="49" ht="12.75">
      <c r="B49" s="1"/>
    </row>
    <row r="50" spans="2:8" ht="12.75">
      <c r="B50" s="115"/>
      <c r="C50" s="114"/>
      <c r="D50" s="40"/>
      <c r="E50" s="123"/>
      <c r="F50" s="40"/>
      <c r="G50" s="40"/>
      <c r="H50" s="40"/>
    </row>
    <row r="51" spans="1:8" ht="12.75">
      <c r="A51" s="114"/>
      <c r="B51" s="115"/>
      <c r="C51" s="114"/>
      <c r="D51" s="40"/>
      <c r="E51" s="123"/>
      <c r="F51" s="40"/>
      <c r="G51" s="40"/>
      <c r="H51" s="40"/>
    </row>
    <row r="52" spans="1:8" ht="12.75">
      <c r="A52" s="116"/>
      <c r="B52" s="117"/>
      <c r="C52" s="116"/>
      <c r="D52" s="118"/>
      <c r="E52" s="124"/>
      <c r="F52" s="118"/>
      <c r="G52" s="118"/>
      <c r="H52" s="118"/>
    </row>
  </sheetData>
  <mergeCells count="15">
    <mergeCell ref="A4:A6"/>
    <mergeCell ref="G4:H4"/>
    <mergeCell ref="B4:B6"/>
    <mergeCell ref="F4:F6"/>
    <mergeCell ref="E4:E6"/>
    <mergeCell ref="A46:H46"/>
    <mergeCell ref="A44:H44"/>
    <mergeCell ref="A45:H45"/>
    <mergeCell ref="A1:H1"/>
    <mergeCell ref="A19:H19"/>
    <mergeCell ref="A7:H7"/>
    <mergeCell ref="A31:H31"/>
    <mergeCell ref="A2:H2"/>
    <mergeCell ref="A3:H3"/>
    <mergeCell ref="C4:D4"/>
  </mergeCells>
  <printOptions horizontalCentered="1" verticalCentered="1"/>
  <pageMargins left="0.75" right="0.75" top="1" bottom="1" header="0.5" footer="0.5"/>
  <pageSetup fitToHeight="1" fitToWidth="1" horizontalDpi="300" verticalDpi="3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116" zoomScaleNormal="116" workbookViewId="0" topLeftCell="A1">
      <selection activeCell="A1" sqref="A1:I1"/>
    </sheetView>
  </sheetViews>
  <sheetFormatPr defaultColWidth="19.00390625" defaultRowHeight="12.75"/>
  <cols>
    <col min="1" max="1" width="31.421875" style="212" bestFit="1" customWidth="1"/>
    <col min="2" max="2" width="12.7109375" style="125" bestFit="1" customWidth="1"/>
    <col min="3" max="3" width="14.421875" style="213" bestFit="1" customWidth="1"/>
    <col min="4" max="4" width="18.28125" style="125" bestFit="1" customWidth="1"/>
    <col min="5" max="5" width="11.140625" style="125" bestFit="1" customWidth="1"/>
    <col min="6" max="6" width="14.8515625" style="125" bestFit="1" customWidth="1"/>
    <col min="7" max="7" width="17.140625" style="213" bestFit="1" customWidth="1"/>
    <col min="8" max="8" width="15.421875" style="172" bestFit="1" customWidth="1"/>
    <col min="9" max="9" width="11.140625" style="82" bestFit="1" customWidth="1"/>
    <col min="10" max="16384" width="19.00390625" style="125" customWidth="1"/>
  </cols>
  <sheetData>
    <row r="1" spans="1:9" ht="11.25">
      <c r="A1" s="317" t="s">
        <v>104</v>
      </c>
      <c r="B1" s="318"/>
      <c r="C1" s="318"/>
      <c r="D1" s="318"/>
      <c r="E1" s="318"/>
      <c r="F1" s="318"/>
      <c r="G1" s="318"/>
      <c r="H1" s="318"/>
      <c r="I1" s="319"/>
    </row>
    <row r="2" spans="1:11" ht="12" thickBot="1">
      <c r="A2" s="320" t="s">
        <v>125</v>
      </c>
      <c r="B2" s="321"/>
      <c r="C2" s="321"/>
      <c r="D2" s="321"/>
      <c r="E2" s="321"/>
      <c r="F2" s="321"/>
      <c r="G2" s="321"/>
      <c r="H2" s="321"/>
      <c r="I2" s="322"/>
      <c r="J2" s="126"/>
      <c r="K2" s="126"/>
    </row>
    <row r="3" spans="1:10" ht="11.25">
      <c r="A3" s="323" t="s">
        <v>17</v>
      </c>
      <c r="B3" s="127" t="s">
        <v>118</v>
      </c>
      <c r="C3" s="324" t="s">
        <v>120</v>
      </c>
      <c r="D3" s="326" t="s">
        <v>119</v>
      </c>
      <c r="E3" s="128" t="s">
        <v>38</v>
      </c>
      <c r="F3" s="129" t="s">
        <v>118</v>
      </c>
      <c r="G3" s="328" t="s">
        <v>121</v>
      </c>
      <c r="H3" s="330" t="s">
        <v>122</v>
      </c>
      <c r="I3" s="130" t="s">
        <v>38</v>
      </c>
      <c r="J3" s="131"/>
    </row>
    <row r="4" spans="1:10" ht="12" thickBot="1">
      <c r="A4" s="323"/>
      <c r="B4" s="132" t="s">
        <v>73</v>
      </c>
      <c r="C4" s="325"/>
      <c r="D4" s="327"/>
      <c r="E4" s="132" t="s">
        <v>80</v>
      </c>
      <c r="F4" s="133" t="s">
        <v>73</v>
      </c>
      <c r="G4" s="329"/>
      <c r="H4" s="331"/>
      <c r="I4" s="133" t="s">
        <v>80</v>
      </c>
      <c r="J4" s="131"/>
    </row>
    <row r="5" spans="1:10" ht="11.25">
      <c r="A5" s="134" t="s">
        <v>24</v>
      </c>
      <c r="B5" s="135">
        <v>5858</v>
      </c>
      <c r="C5" s="136">
        <v>835597387</v>
      </c>
      <c r="D5" s="137">
        <v>2412033967.33</v>
      </c>
      <c r="E5" s="138">
        <v>72829.41</v>
      </c>
      <c r="F5" s="136">
        <v>3397</v>
      </c>
      <c r="G5" s="139">
        <v>343290574</v>
      </c>
      <c r="H5" s="140">
        <v>1622977978.59</v>
      </c>
      <c r="I5" s="141">
        <v>44678.87</v>
      </c>
      <c r="J5" s="131"/>
    </row>
    <row r="6" spans="1:10" ht="11.25">
      <c r="A6" s="142"/>
      <c r="B6" s="143"/>
      <c r="C6" s="144"/>
      <c r="D6" s="145"/>
      <c r="E6" s="146"/>
      <c r="F6" s="144"/>
      <c r="G6" s="147"/>
      <c r="H6" s="148"/>
      <c r="I6" s="149"/>
      <c r="J6" s="131"/>
    </row>
    <row r="7" spans="1:10" ht="11.25">
      <c r="A7" s="150" t="s">
        <v>25</v>
      </c>
      <c r="B7" s="151">
        <v>5613</v>
      </c>
      <c r="C7" s="152">
        <v>206810700</v>
      </c>
      <c r="D7" s="153">
        <v>1879325784.23</v>
      </c>
      <c r="E7" s="154">
        <v>80008.98</v>
      </c>
      <c r="F7" s="152">
        <v>3975</v>
      </c>
      <c r="G7" s="155">
        <v>236657350</v>
      </c>
      <c r="H7" s="156">
        <v>1474837440.98</v>
      </c>
      <c r="I7" s="157">
        <v>46447.36</v>
      </c>
      <c r="J7" s="131"/>
    </row>
    <row r="8" spans="1:10" ht="11.25">
      <c r="A8" s="142"/>
      <c r="B8" s="151"/>
      <c r="C8" s="152"/>
      <c r="D8" s="153"/>
      <c r="E8" s="154"/>
      <c r="F8" s="152"/>
      <c r="G8" s="155"/>
      <c r="H8" s="156"/>
      <c r="I8" s="157"/>
      <c r="J8" s="131"/>
    </row>
    <row r="9" spans="1:10" ht="11.25">
      <c r="A9" s="150" t="s">
        <v>26</v>
      </c>
      <c r="B9" s="151">
        <v>10545</v>
      </c>
      <c r="C9" s="152">
        <v>403905507</v>
      </c>
      <c r="D9" s="153">
        <v>3257479039.67</v>
      </c>
      <c r="E9" s="154">
        <v>99630.22</v>
      </c>
      <c r="F9" s="152">
        <v>3082</v>
      </c>
      <c r="G9" s="155">
        <v>132226905</v>
      </c>
      <c r="H9" s="156">
        <v>1029689579.65</v>
      </c>
      <c r="I9" s="157">
        <v>46981.96</v>
      </c>
      <c r="J9" s="131"/>
    </row>
    <row r="10" spans="1:10" ht="11.25">
      <c r="A10" s="142"/>
      <c r="B10" s="151"/>
      <c r="C10" s="152"/>
      <c r="D10" s="153"/>
      <c r="E10" s="154"/>
      <c r="F10" s="152"/>
      <c r="G10" s="155"/>
      <c r="H10" s="156"/>
      <c r="I10" s="157"/>
      <c r="J10" s="131"/>
    </row>
    <row r="11" spans="1:10" ht="11.25">
      <c r="A11" s="158" t="s">
        <v>27</v>
      </c>
      <c r="B11" s="151">
        <v>15623</v>
      </c>
      <c r="C11" s="152">
        <v>365340131</v>
      </c>
      <c r="D11" s="153">
        <v>4281158250.01</v>
      </c>
      <c r="E11" s="154">
        <v>108274.96</v>
      </c>
      <c r="F11" s="152">
        <v>2520</v>
      </c>
      <c r="G11" s="155">
        <v>129278861</v>
      </c>
      <c r="H11" s="156">
        <v>818255180.29</v>
      </c>
      <c r="I11" s="157">
        <v>47961.43</v>
      </c>
      <c r="J11" s="131"/>
    </row>
    <row r="12" spans="1:10" ht="11.25">
      <c r="A12" s="142"/>
      <c r="B12" s="151"/>
      <c r="C12" s="152"/>
      <c r="D12" s="153"/>
      <c r="E12" s="154"/>
      <c r="F12" s="152"/>
      <c r="G12" s="155"/>
      <c r="H12" s="156"/>
      <c r="I12" s="157"/>
      <c r="J12" s="131"/>
    </row>
    <row r="13" spans="1:10" ht="11.25">
      <c r="A13" s="150" t="s">
        <v>28</v>
      </c>
      <c r="B13" s="151">
        <v>9544</v>
      </c>
      <c r="C13" s="152">
        <v>262717477</v>
      </c>
      <c r="D13" s="153">
        <v>3421664249.7</v>
      </c>
      <c r="E13" s="154">
        <v>93967.64</v>
      </c>
      <c r="F13" s="152">
        <v>2297</v>
      </c>
      <c r="G13" s="155">
        <v>100518539</v>
      </c>
      <c r="H13" s="156">
        <v>480567177.14</v>
      </c>
      <c r="I13" s="157">
        <v>51131.05</v>
      </c>
      <c r="J13" s="131"/>
    </row>
    <row r="14" spans="1:10" ht="11.25">
      <c r="A14" s="142"/>
      <c r="B14" s="151"/>
      <c r="C14" s="152"/>
      <c r="D14" s="153"/>
      <c r="E14" s="154"/>
      <c r="F14" s="152"/>
      <c r="G14" s="155"/>
      <c r="H14" s="156"/>
      <c r="I14" s="157"/>
      <c r="J14" s="131"/>
    </row>
    <row r="15" spans="1:10" ht="11.25">
      <c r="A15" s="150" t="s">
        <v>91</v>
      </c>
      <c r="B15" s="151"/>
      <c r="C15" s="152"/>
      <c r="D15" s="153"/>
      <c r="E15" s="154"/>
      <c r="F15" s="152">
        <v>2408</v>
      </c>
      <c r="G15" s="155">
        <v>70296379</v>
      </c>
      <c r="H15" s="156">
        <v>463272740.22</v>
      </c>
      <c r="I15" s="157">
        <v>50478.94</v>
      </c>
      <c r="J15" s="131"/>
    </row>
    <row r="16" spans="1:10" ht="11.25">
      <c r="A16" s="142"/>
      <c r="B16" s="151"/>
      <c r="C16" s="152"/>
      <c r="D16" s="153"/>
      <c r="E16" s="154"/>
      <c r="F16" s="152"/>
      <c r="G16" s="155"/>
      <c r="H16" s="156"/>
      <c r="I16" s="157"/>
      <c r="J16" s="131"/>
    </row>
    <row r="17" spans="1:10" ht="11.25">
      <c r="A17" s="150" t="s">
        <v>29</v>
      </c>
      <c r="B17" s="151"/>
      <c r="C17" s="152"/>
      <c r="D17" s="153"/>
      <c r="E17" s="154"/>
      <c r="F17" s="152">
        <v>3008</v>
      </c>
      <c r="G17" s="155">
        <v>367053524</v>
      </c>
      <c r="H17" s="156">
        <v>1282778844.35</v>
      </c>
      <c r="I17" s="157">
        <v>54003.06</v>
      </c>
      <c r="J17" s="131"/>
    </row>
    <row r="18" spans="1:10" ht="11.25">
      <c r="A18" s="142"/>
      <c r="B18" s="151"/>
      <c r="C18" s="152"/>
      <c r="D18" s="153"/>
      <c r="E18" s="154"/>
      <c r="F18" s="152"/>
      <c r="G18" s="155"/>
      <c r="H18" s="156"/>
      <c r="I18" s="157"/>
      <c r="J18" s="131"/>
    </row>
    <row r="19" spans="1:10" ht="11.25">
      <c r="A19" s="150" t="s">
        <v>30</v>
      </c>
      <c r="B19" s="151"/>
      <c r="C19" s="152"/>
      <c r="D19" s="153"/>
      <c r="E19" s="154"/>
      <c r="F19" s="152">
        <v>3392</v>
      </c>
      <c r="G19" s="155">
        <v>723560057</v>
      </c>
      <c r="H19" s="156">
        <v>2604550813.09</v>
      </c>
      <c r="I19" s="157">
        <v>55077.33</v>
      </c>
      <c r="J19" s="131"/>
    </row>
    <row r="20" spans="1:10" ht="11.25">
      <c r="A20" s="142"/>
      <c r="B20" s="151"/>
      <c r="C20" s="152"/>
      <c r="D20" s="153"/>
      <c r="E20" s="154"/>
      <c r="F20" s="152"/>
      <c r="G20" s="155"/>
      <c r="H20" s="156"/>
      <c r="I20" s="157"/>
      <c r="J20" s="131"/>
    </row>
    <row r="21" spans="1:10" ht="11.25">
      <c r="A21" s="150" t="s">
        <v>31</v>
      </c>
      <c r="B21" s="151"/>
      <c r="C21" s="152"/>
      <c r="D21" s="153"/>
      <c r="E21" s="154"/>
      <c r="F21" s="152">
        <v>2996</v>
      </c>
      <c r="G21" s="155">
        <v>149166884</v>
      </c>
      <c r="H21" s="156">
        <v>968142965.53</v>
      </c>
      <c r="I21" s="157">
        <v>57769.13</v>
      </c>
      <c r="J21" s="131"/>
    </row>
    <row r="22" spans="1:10" ht="11.25">
      <c r="A22" s="142"/>
      <c r="B22" s="151"/>
      <c r="C22" s="152"/>
      <c r="D22" s="155"/>
      <c r="E22" s="154"/>
      <c r="F22" s="152"/>
      <c r="G22" s="155"/>
      <c r="H22" s="152"/>
      <c r="I22" s="157"/>
      <c r="J22" s="131"/>
    </row>
    <row r="23" spans="1:10" ht="11.25">
      <c r="A23" s="150" t="s">
        <v>32</v>
      </c>
      <c r="B23" s="151"/>
      <c r="C23" s="152"/>
      <c r="D23" s="153"/>
      <c r="E23" s="154"/>
      <c r="F23" s="152">
        <v>3138</v>
      </c>
      <c r="G23" s="155">
        <v>164805385</v>
      </c>
      <c r="H23" s="156">
        <v>1420810790.78</v>
      </c>
      <c r="I23" s="157">
        <v>60304.2</v>
      </c>
      <c r="J23" s="131"/>
    </row>
    <row r="24" spans="1:10" ht="11.25">
      <c r="A24" s="142"/>
      <c r="B24" s="151"/>
      <c r="C24" s="152"/>
      <c r="D24" s="155"/>
      <c r="E24" s="154"/>
      <c r="F24" s="152"/>
      <c r="G24" s="155"/>
      <c r="H24" s="152"/>
      <c r="I24" s="157"/>
      <c r="J24" s="131"/>
    </row>
    <row r="25" spans="1:10" ht="11.25">
      <c r="A25" s="150" t="s">
        <v>33</v>
      </c>
      <c r="B25" s="151"/>
      <c r="C25" s="152"/>
      <c r="D25" s="153"/>
      <c r="E25" s="154"/>
      <c r="F25" s="152">
        <v>2631</v>
      </c>
      <c r="G25" s="155">
        <v>105521563</v>
      </c>
      <c r="H25" s="156">
        <v>738379165.36</v>
      </c>
      <c r="I25" s="157">
        <v>63511.53</v>
      </c>
      <c r="J25" s="131"/>
    </row>
    <row r="26" spans="1:10" ht="11.25">
      <c r="A26" s="142"/>
      <c r="B26" s="151"/>
      <c r="C26" s="152"/>
      <c r="D26" s="155"/>
      <c r="E26" s="154"/>
      <c r="F26" s="152"/>
      <c r="G26" s="155"/>
      <c r="H26" s="152"/>
      <c r="I26" s="157"/>
      <c r="J26" s="131"/>
    </row>
    <row r="27" spans="1:10" ht="12" thickBot="1">
      <c r="A27" s="150" t="s">
        <v>34</v>
      </c>
      <c r="B27" s="151"/>
      <c r="C27" s="152"/>
      <c r="D27" s="153"/>
      <c r="E27" s="154"/>
      <c r="F27" s="152">
        <v>2931</v>
      </c>
      <c r="G27" s="155">
        <v>243072665</v>
      </c>
      <c r="H27" s="156">
        <v>1386087600.05</v>
      </c>
      <c r="I27" s="157">
        <v>67586.72</v>
      </c>
      <c r="J27" s="131"/>
    </row>
    <row r="28" spans="1:10" ht="11.25">
      <c r="A28" s="159" t="s">
        <v>124</v>
      </c>
      <c r="B28" s="160">
        <f>SUM(B5:B27)</f>
        <v>47183</v>
      </c>
      <c r="C28" s="161">
        <f>SUM(C5:C27)</f>
        <v>2074371202</v>
      </c>
      <c r="D28" s="162">
        <f>SUM(D5:D27)</f>
        <v>15251661290.939999</v>
      </c>
      <c r="E28" s="163"/>
      <c r="F28" s="164">
        <f>SUM(F5:F27)</f>
        <v>35775</v>
      </c>
      <c r="G28" s="165">
        <f>SUM(G5:G27)</f>
        <v>2765448686</v>
      </c>
      <c r="H28" s="161">
        <f>SUM(H5:H27)</f>
        <v>14290350276.030003</v>
      </c>
      <c r="I28" s="166"/>
      <c r="J28" s="131"/>
    </row>
    <row r="29" spans="1:10" ht="11.25" hidden="1">
      <c r="A29" s="167" t="s">
        <v>18</v>
      </c>
      <c r="B29" s="168">
        <f>(B28-F28)/F28</f>
        <v>0.3188819007686932</v>
      </c>
      <c r="C29" s="169">
        <f>(C28-G28)/G28</f>
        <v>-0.2498970555839849</v>
      </c>
      <c r="D29" s="170">
        <f>(D28-H28)/H28</f>
        <v>0.06726994064816286</v>
      </c>
      <c r="E29" s="168">
        <f>(E27-I27)/I27</f>
        <v>-1</v>
      </c>
      <c r="F29" s="82"/>
      <c r="G29" s="171"/>
      <c r="I29" s="83"/>
      <c r="J29" s="131"/>
    </row>
    <row r="30" spans="1:10" ht="11.25">
      <c r="A30" s="90" t="s">
        <v>71</v>
      </c>
      <c r="B30" s="173">
        <f>(B13-F13)/F13</f>
        <v>3.154984762734001</v>
      </c>
      <c r="C30" s="92">
        <f>(C13-G13)/G13</f>
        <v>1.6136221199951981</v>
      </c>
      <c r="D30" s="93">
        <f>(D13-H13)/H13</f>
        <v>6.120053995496227</v>
      </c>
      <c r="E30" s="173">
        <f>(E13-I13)/I13</f>
        <v>0.8377803702446946</v>
      </c>
      <c r="F30" s="82"/>
      <c r="G30" s="171"/>
      <c r="I30" s="83"/>
      <c r="J30" s="131"/>
    </row>
    <row r="31" spans="1:10" ht="11.25">
      <c r="A31" s="90" t="s">
        <v>83</v>
      </c>
      <c r="B31" s="173">
        <f>(SUM(B5:B13)-SUM(F5:F13))/SUM(F5:F13)</f>
        <v>2.0897125270119834</v>
      </c>
      <c r="C31" s="92">
        <f>(SUM(C5:C13)-SUM(G5:G13))/SUM(G5:G13)</f>
        <v>1.2021574926918572</v>
      </c>
      <c r="D31" s="93">
        <f>(SUM(D5:D13)-SUM(H5:H13))/SUM(H5:H13)</f>
        <v>1.8106784365393997</v>
      </c>
      <c r="E31" s="173">
        <f>(E13-I27)/I27</f>
        <v>0.3903269754768392</v>
      </c>
      <c r="F31" s="82"/>
      <c r="G31" s="171"/>
      <c r="I31" s="83"/>
      <c r="J31" s="131"/>
    </row>
    <row r="32" spans="1:10" ht="11.25">
      <c r="A32" s="167" t="s">
        <v>97</v>
      </c>
      <c r="B32" s="174">
        <f>B28/D67</f>
        <v>458.0873786407767</v>
      </c>
      <c r="C32" s="172"/>
      <c r="D32" s="175" t="s">
        <v>0</v>
      </c>
      <c r="E32" s="176"/>
      <c r="F32" s="177">
        <f>F28/D68</f>
        <v>142.52988047808765</v>
      </c>
      <c r="G32" s="171"/>
      <c r="I32" s="83"/>
      <c r="J32" s="131"/>
    </row>
    <row r="33" spans="1:10" ht="12" thickBot="1">
      <c r="A33" s="85" t="s">
        <v>98</v>
      </c>
      <c r="B33" s="96"/>
      <c r="C33" s="178">
        <f>C28/D67</f>
        <v>20139526.233009707</v>
      </c>
      <c r="D33" s="179">
        <f>D28/D67</f>
        <v>148074381.46543688</v>
      </c>
      <c r="E33" s="96"/>
      <c r="F33" s="91"/>
      <c r="G33" s="180">
        <f>G28/D68</f>
        <v>11017723.848605577</v>
      </c>
      <c r="H33" s="181">
        <f>H28/D68</f>
        <v>56933666.43836655</v>
      </c>
      <c r="I33" s="84"/>
      <c r="J33" s="131"/>
    </row>
    <row r="34" spans="1:10" ht="11.25">
      <c r="A34" s="317" t="s">
        <v>123</v>
      </c>
      <c r="B34" s="318"/>
      <c r="C34" s="318"/>
      <c r="D34" s="318"/>
      <c r="E34" s="318"/>
      <c r="F34" s="318"/>
      <c r="G34" s="319"/>
      <c r="H34" s="182"/>
      <c r="I34" s="182"/>
      <c r="J34" s="131"/>
    </row>
    <row r="35" spans="1:10" ht="11.25">
      <c r="A35" s="311" t="s">
        <v>17</v>
      </c>
      <c r="B35" s="94" t="s">
        <v>118</v>
      </c>
      <c r="C35" s="312" t="s">
        <v>120</v>
      </c>
      <c r="D35" s="314" t="s">
        <v>119</v>
      </c>
      <c r="E35" s="183" t="s">
        <v>38</v>
      </c>
      <c r="F35" s="94" t="s">
        <v>118</v>
      </c>
      <c r="G35" s="316" t="s">
        <v>121</v>
      </c>
      <c r="H35" s="184"/>
      <c r="J35" s="131"/>
    </row>
    <row r="36" spans="1:10" ht="12" thickBot="1">
      <c r="A36" s="311"/>
      <c r="B36" s="94" t="s">
        <v>73</v>
      </c>
      <c r="C36" s="313"/>
      <c r="D36" s="315"/>
      <c r="E36" s="94" t="s">
        <v>80</v>
      </c>
      <c r="F36" s="94" t="s">
        <v>73</v>
      </c>
      <c r="G36" s="316"/>
      <c r="H36" s="95"/>
      <c r="J36" s="131"/>
    </row>
    <row r="37" spans="1:10" ht="11.25">
      <c r="A37" s="185" t="s">
        <v>24</v>
      </c>
      <c r="B37" s="186">
        <v>8</v>
      </c>
      <c r="C37" s="187">
        <v>518975</v>
      </c>
      <c r="D37" s="188">
        <v>606128.85</v>
      </c>
      <c r="E37" s="144">
        <v>73</v>
      </c>
      <c r="F37" s="144">
        <v>275010703</v>
      </c>
      <c r="G37" s="189">
        <v>1208118542.05</v>
      </c>
      <c r="H37" s="82"/>
      <c r="J37" s="131"/>
    </row>
    <row r="38" spans="1:10" ht="11.25">
      <c r="A38" s="190"/>
      <c r="B38" s="151"/>
      <c r="C38" s="152"/>
      <c r="D38" s="189"/>
      <c r="E38" s="152"/>
      <c r="F38" s="152"/>
      <c r="G38" s="189"/>
      <c r="H38" s="82"/>
      <c r="J38" s="131"/>
    </row>
    <row r="39" spans="1:10" ht="11.25">
      <c r="A39" s="185" t="s">
        <v>25</v>
      </c>
      <c r="B39" s="151">
        <v>2</v>
      </c>
      <c r="C39" s="152">
        <v>16446469</v>
      </c>
      <c r="D39" s="189">
        <v>83871865.11</v>
      </c>
      <c r="E39" s="152">
        <v>6</v>
      </c>
      <c r="F39" s="152">
        <v>119902618</v>
      </c>
      <c r="G39" s="189">
        <v>1481395446.45</v>
      </c>
      <c r="H39" s="82"/>
      <c r="J39" s="131"/>
    </row>
    <row r="40" spans="1:10" ht="11.25">
      <c r="A40" s="190"/>
      <c r="B40" s="151"/>
      <c r="C40" s="152"/>
      <c r="D40" s="189"/>
      <c r="E40" s="152"/>
      <c r="F40" s="152"/>
      <c r="G40" s="189"/>
      <c r="H40" s="82"/>
      <c r="J40" s="131"/>
    </row>
    <row r="41" spans="1:10" ht="11.25">
      <c r="A41" s="185" t="s">
        <v>26</v>
      </c>
      <c r="B41" s="151">
        <v>27</v>
      </c>
      <c r="C41" s="152">
        <v>1917504028</v>
      </c>
      <c r="D41" s="189">
        <v>6900402436.86</v>
      </c>
      <c r="E41" s="152">
        <v>33</v>
      </c>
      <c r="F41" s="152">
        <v>132996067</v>
      </c>
      <c r="G41" s="189">
        <v>338442450.9</v>
      </c>
      <c r="H41" s="82"/>
      <c r="J41" s="131"/>
    </row>
    <row r="42" spans="1:10" ht="11.25">
      <c r="A42" s="190"/>
      <c r="B42" s="151"/>
      <c r="C42" s="152"/>
      <c r="D42" s="189"/>
      <c r="E42" s="152"/>
      <c r="F42" s="152"/>
      <c r="G42" s="189"/>
      <c r="H42" s="82"/>
      <c r="J42" s="131"/>
    </row>
    <row r="43" spans="1:10" ht="11.25">
      <c r="A43" s="191" t="s">
        <v>27</v>
      </c>
      <c r="B43" s="151">
        <v>1</v>
      </c>
      <c r="C43" s="152">
        <v>1436316</v>
      </c>
      <c r="D43" s="189">
        <v>17738502.6</v>
      </c>
      <c r="E43" s="152">
        <v>7</v>
      </c>
      <c r="F43" s="152">
        <v>653405</v>
      </c>
      <c r="G43" s="189">
        <v>862101.63</v>
      </c>
      <c r="H43" s="82"/>
      <c r="J43" s="131"/>
    </row>
    <row r="44" spans="1:10" ht="11.25">
      <c r="A44" s="190"/>
      <c r="B44" s="151"/>
      <c r="C44" s="152"/>
      <c r="D44" s="189"/>
      <c r="E44" s="152"/>
      <c r="F44" s="152"/>
      <c r="G44" s="189"/>
      <c r="H44" s="82"/>
      <c r="J44" s="131"/>
    </row>
    <row r="45" spans="1:10" ht="11.25">
      <c r="A45" s="185" t="s">
        <v>28</v>
      </c>
      <c r="B45" s="257">
        <v>3</v>
      </c>
      <c r="C45" s="152">
        <v>9830884</v>
      </c>
      <c r="D45" s="189">
        <v>7867458.16</v>
      </c>
      <c r="E45" s="258">
        <v>3</v>
      </c>
      <c r="F45" s="152">
        <v>43462478</v>
      </c>
      <c r="G45" s="189">
        <v>216377801.24</v>
      </c>
      <c r="H45" s="82"/>
      <c r="J45" s="131"/>
    </row>
    <row r="46" spans="1:10" ht="11.25">
      <c r="A46" s="190"/>
      <c r="B46" s="151"/>
      <c r="C46" s="152"/>
      <c r="D46" s="189"/>
      <c r="E46" s="152"/>
      <c r="F46" s="152"/>
      <c r="G46" s="189"/>
      <c r="H46" s="82"/>
      <c r="J46" s="131"/>
    </row>
    <row r="47" spans="1:10" ht="11.25">
      <c r="A47" s="185" t="s">
        <v>92</v>
      </c>
      <c r="B47" s="151"/>
      <c r="C47" s="152"/>
      <c r="D47" s="189"/>
      <c r="E47" s="152">
        <v>3</v>
      </c>
      <c r="F47" s="152">
        <v>8181489</v>
      </c>
      <c r="G47" s="189">
        <v>98326593.5</v>
      </c>
      <c r="H47" s="82"/>
      <c r="J47" s="131"/>
    </row>
    <row r="48" spans="1:10" ht="11.25">
      <c r="A48" s="190"/>
      <c r="B48" s="151"/>
      <c r="C48" s="152"/>
      <c r="D48" s="189"/>
      <c r="E48" s="152"/>
      <c r="F48" s="152"/>
      <c r="G48" s="189"/>
      <c r="H48" s="82"/>
      <c r="J48" s="131"/>
    </row>
    <row r="49" spans="1:10" ht="11.25">
      <c r="A49" s="185" t="s">
        <v>29</v>
      </c>
      <c r="B49" s="151"/>
      <c r="C49" s="152"/>
      <c r="D49" s="189"/>
      <c r="E49" s="152">
        <v>23</v>
      </c>
      <c r="F49" s="152">
        <v>606763878</v>
      </c>
      <c r="G49" s="189">
        <v>5183092210.8</v>
      </c>
      <c r="H49" s="82"/>
      <c r="J49" s="131"/>
    </row>
    <row r="50" spans="1:10" ht="11.25">
      <c r="A50" s="190"/>
      <c r="B50" s="151"/>
      <c r="C50" s="152"/>
      <c r="D50" s="189"/>
      <c r="E50" s="152"/>
      <c r="F50" s="152"/>
      <c r="G50" s="189"/>
      <c r="H50" s="82"/>
      <c r="J50" s="131"/>
    </row>
    <row r="51" spans="1:10" ht="11.25">
      <c r="A51" s="185" t="s">
        <v>30</v>
      </c>
      <c r="B51" s="151"/>
      <c r="C51" s="152"/>
      <c r="D51" s="189"/>
      <c r="E51" s="152">
        <v>2</v>
      </c>
      <c r="F51" s="152">
        <v>303674377</v>
      </c>
      <c r="G51" s="189">
        <v>1232949248.21</v>
      </c>
      <c r="H51" s="82"/>
      <c r="J51" s="131"/>
    </row>
    <row r="52" spans="1:10" ht="11.25">
      <c r="A52" s="190"/>
      <c r="B52" s="151"/>
      <c r="C52" s="152"/>
      <c r="D52" s="189"/>
      <c r="E52" s="152"/>
      <c r="F52" s="152"/>
      <c r="G52" s="189"/>
      <c r="H52" s="82"/>
      <c r="J52" s="131"/>
    </row>
    <row r="53" spans="1:10" ht="11.25">
      <c r="A53" s="185" t="s">
        <v>31</v>
      </c>
      <c r="B53" s="151"/>
      <c r="C53" s="152"/>
      <c r="D53" s="189"/>
      <c r="E53" s="152">
        <v>9</v>
      </c>
      <c r="F53" s="152">
        <v>17203074</v>
      </c>
      <c r="G53" s="189">
        <v>49772357.9</v>
      </c>
      <c r="H53" s="82"/>
      <c r="J53" s="131"/>
    </row>
    <row r="54" spans="1:10" ht="11.25">
      <c r="A54" s="190"/>
      <c r="B54" s="151"/>
      <c r="C54" s="152"/>
      <c r="D54" s="189"/>
      <c r="E54" s="152"/>
      <c r="F54" s="152"/>
      <c r="G54" s="189"/>
      <c r="H54" s="82"/>
      <c r="J54" s="131"/>
    </row>
    <row r="55" spans="1:10" ht="11.25">
      <c r="A55" s="185" t="s">
        <v>32</v>
      </c>
      <c r="B55" s="151"/>
      <c r="C55" s="152"/>
      <c r="D55" s="189"/>
      <c r="E55" s="152">
        <v>6</v>
      </c>
      <c r="F55" s="152">
        <v>430859</v>
      </c>
      <c r="G55" s="189">
        <v>432451.81</v>
      </c>
      <c r="H55" s="82"/>
      <c r="J55" s="131"/>
    </row>
    <row r="56" spans="1:10" ht="11.25">
      <c r="A56" s="190"/>
      <c r="B56" s="151"/>
      <c r="C56" s="152"/>
      <c r="D56" s="189"/>
      <c r="E56" s="152"/>
      <c r="F56" s="152"/>
      <c r="G56" s="189"/>
      <c r="H56" s="82"/>
      <c r="J56" s="131"/>
    </row>
    <row r="57" spans="1:10" ht="11.25">
      <c r="A57" s="185" t="s">
        <v>33</v>
      </c>
      <c r="B57" s="151"/>
      <c r="C57" s="152"/>
      <c r="D57" s="189"/>
      <c r="E57" s="152">
        <v>0</v>
      </c>
      <c r="F57" s="152">
        <v>0</v>
      </c>
      <c r="G57" s="189">
        <v>0</v>
      </c>
      <c r="H57" s="82"/>
      <c r="J57" s="131"/>
    </row>
    <row r="58" spans="1:10" ht="11.25">
      <c r="A58" s="190"/>
      <c r="B58" s="192"/>
      <c r="C58" s="152"/>
      <c r="D58" s="193"/>
      <c r="E58" s="131"/>
      <c r="F58" s="152"/>
      <c r="G58" s="193"/>
      <c r="H58" s="82"/>
      <c r="J58" s="131"/>
    </row>
    <row r="59" spans="1:10" ht="11.25">
      <c r="A59" s="185" t="s">
        <v>34</v>
      </c>
      <c r="B59" s="151"/>
      <c r="C59" s="152"/>
      <c r="D59" s="189"/>
      <c r="E59" s="152">
        <v>14</v>
      </c>
      <c r="F59" s="152">
        <v>16705418</v>
      </c>
      <c r="G59" s="189">
        <v>137210768.63</v>
      </c>
      <c r="H59" s="82"/>
      <c r="J59" s="131"/>
    </row>
    <row r="60" spans="1:10" ht="12" thickBot="1">
      <c r="A60" s="185"/>
      <c r="B60" s="151"/>
      <c r="C60" s="152"/>
      <c r="D60" s="189"/>
      <c r="E60" s="152"/>
      <c r="F60" s="152"/>
      <c r="G60" s="194"/>
      <c r="H60" s="82"/>
      <c r="J60" s="131"/>
    </row>
    <row r="61" spans="1:7" s="82" customFormat="1" ht="11.25">
      <c r="A61" s="195" t="s">
        <v>19</v>
      </c>
      <c r="B61" s="196">
        <f aca="true" t="shared" si="0" ref="B61:G61">SUM(B37:B59)</f>
        <v>41</v>
      </c>
      <c r="C61" s="161">
        <f t="shared" si="0"/>
        <v>1945736672</v>
      </c>
      <c r="D61" s="197">
        <f t="shared" si="0"/>
        <v>7010486391.58</v>
      </c>
      <c r="E61" s="198">
        <f>SUM(E37:E59)</f>
        <v>179</v>
      </c>
      <c r="F61" s="161">
        <f t="shared" si="0"/>
        <v>1524984366</v>
      </c>
      <c r="G61" s="165">
        <f t="shared" si="0"/>
        <v>9946979973.119999</v>
      </c>
    </row>
    <row r="62" spans="1:7" s="82" customFormat="1" ht="11.25">
      <c r="A62" s="86" t="s">
        <v>20</v>
      </c>
      <c r="B62" s="199">
        <f aca="true" t="shared" si="1" ref="B62:G62">B61/B65</f>
        <v>0.0008682026088429612</v>
      </c>
      <c r="C62" s="88">
        <f t="shared" si="1"/>
        <v>0.48400110966773524</v>
      </c>
      <c r="D62" s="200">
        <f t="shared" si="1"/>
        <v>0.314906112903229</v>
      </c>
      <c r="E62" s="88">
        <f t="shared" si="1"/>
        <v>0.0049785837458975355</v>
      </c>
      <c r="F62" s="88">
        <f t="shared" si="1"/>
        <v>0.3554383316362723</v>
      </c>
      <c r="G62" s="200">
        <f t="shared" si="1"/>
        <v>0.41039915992681736</v>
      </c>
    </row>
    <row r="63" spans="1:7" s="82" customFormat="1" ht="12" thickBot="1">
      <c r="A63" s="201" t="s">
        <v>90</v>
      </c>
      <c r="B63" s="202">
        <f>(SUM(B37:B45)-SUM(E37:E45))/SUM(E37:E45)</f>
        <v>-0.6639344262295082</v>
      </c>
      <c r="C63" s="203">
        <f>(SUM(C37:C45)-SUM(F37:F45))/SUM(F37:F45)</f>
        <v>2.4014872605165025</v>
      </c>
      <c r="D63" s="204">
        <f>(SUM(D37:D45)-SUM(G37:G45))/SUM(G37:G45)</f>
        <v>1.1602657134379104</v>
      </c>
      <c r="E63" s="91"/>
      <c r="F63" s="205"/>
      <c r="G63" s="206"/>
    </row>
    <row r="64" spans="1:7" s="82" customFormat="1" ht="11.25">
      <c r="A64" s="207"/>
      <c r="B64" s="88"/>
      <c r="C64" s="88"/>
      <c r="D64" s="88"/>
      <c r="F64" s="172"/>
      <c r="G64" s="172"/>
    </row>
    <row r="65" spans="1:9" s="82" customFormat="1" ht="12" thickBot="1">
      <c r="A65" s="208" t="s">
        <v>21</v>
      </c>
      <c r="B65" s="209">
        <f>B61+B28</f>
        <v>47224</v>
      </c>
      <c r="C65" s="209">
        <f>C28+C61</f>
        <v>4020107874</v>
      </c>
      <c r="D65" s="210">
        <f>D28+D61</f>
        <v>22262147682.519997</v>
      </c>
      <c r="E65" s="209">
        <f>E61+F28</f>
        <v>35954</v>
      </c>
      <c r="F65" s="209">
        <f>G28+F61</f>
        <v>4290433052</v>
      </c>
      <c r="G65" s="210">
        <f>H28+G61</f>
        <v>24237330249.15</v>
      </c>
      <c r="I65" s="87"/>
    </row>
    <row r="66" spans="1:7" s="82" customFormat="1" ht="12" thickTop="1">
      <c r="A66" s="207" t="s">
        <v>90</v>
      </c>
      <c r="B66" s="88">
        <f>(SUM(B5:B13,B37:B45)-SUM(F5:F13,E37:E45))/SUM(F5:F13,E37:E45)</f>
        <v>2.0678880010394334</v>
      </c>
      <c r="C66" s="88">
        <f>(SUM(C5:C13,C37:C43)-SUM(G5:G13,F37:F45))/SUM(G5:G13,F37:F45)</f>
        <v>1.6488002721272657</v>
      </c>
      <c r="D66" s="88">
        <f>(SUM(D5:D13,D37:D45)-SUM(H5:H13,G37:G45))/SUM(H5:H13,G37:G45)</f>
        <v>1.567270580750722</v>
      </c>
      <c r="F66" s="172"/>
      <c r="G66" s="172"/>
    </row>
    <row r="67" spans="1:7" s="82" customFormat="1" ht="11.25">
      <c r="A67" s="89" t="s">
        <v>85</v>
      </c>
      <c r="C67" s="169"/>
      <c r="D67" s="211">
        <v>103</v>
      </c>
      <c r="F67" s="172"/>
      <c r="G67" s="172"/>
    </row>
    <row r="68" spans="1:7" s="82" customFormat="1" ht="11.25">
      <c r="A68" s="89" t="s">
        <v>103</v>
      </c>
      <c r="C68" s="169"/>
      <c r="D68" s="211">
        <v>251</v>
      </c>
      <c r="F68" s="172"/>
      <c r="G68" s="172"/>
    </row>
    <row r="74" ht="11.25">
      <c r="H74" s="82"/>
    </row>
    <row r="75" ht="11.25">
      <c r="H75" s="82"/>
    </row>
  </sheetData>
  <mergeCells count="12">
    <mergeCell ref="A34:G34"/>
    <mergeCell ref="A1:I1"/>
    <mergeCell ref="A2:I2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2" horizontalDpi="300" verticalDpi="300" orientation="landscape" pageOrder="overThenDown" scale="87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Adrian Buchanan</cp:lastModifiedBy>
  <cp:lastPrinted>2004-07-08T16:47:58Z</cp:lastPrinted>
  <dcterms:created xsi:type="dcterms:W3CDTF">1999-08-27T15:10:57Z</dcterms:created>
  <dcterms:modified xsi:type="dcterms:W3CDTF">2004-07-12T15:23:40Z</dcterms:modified>
  <cp:category/>
  <cp:version/>
  <cp:contentType/>
  <cp:contentStatus/>
</cp:coreProperties>
</file>